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udlacekF\Desktop\"/>
    </mc:Choice>
  </mc:AlternateContent>
  <bookViews>
    <workbookView xWindow="0" yWindow="0" windowWidth="0" windowHeight="0"/>
  </bookViews>
  <sheets>
    <sheet name="Rekapitulace stavby" sheetId="1" r:id="rId1"/>
    <sheet name="2022-08-1.1-SO 01 - Stave..." sheetId="2" r:id="rId2"/>
    <sheet name="2022-08-1.2-SO 01 - Želez..." sheetId="3" r:id="rId3"/>
    <sheet name="2022-08-1.3-SO 01 - VRN" sheetId="4" r:id="rId4"/>
    <sheet name="2022-08-2.1-SO 02 - Stave..." sheetId="5" r:id="rId5"/>
    <sheet name="2022-08-2.2-SO 02 - VRN" sheetId="6" r:id="rId6"/>
    <sheet name="2022-08-3.1-SO 03 - Stave..." sheetId="7" r:id="rId7"/>
    <sheet name="2022-08-3.2-SO 03 - Želez..." sheetId="8" r:id="rId8"/>
    <sheet name="2022-08-3.3-SO 03 - VRN" sheetId="9" r:id="rId9"/>
    <sheet name="2022-08-4.1-SO 04 - Stave..." sheetId="10" r:id="rId10"/>
    <sheet name="2022-08-4.2-SO 04 - Želez..." sheetId="11" r:id="rId11"/>
    <sheet name="2022-08-4.3-SO 04 - VRN" sheetId="12" r:id="rId12"/>
    <sheet name="2022-08-5.1-SO 05 - Stave..." sheetId="13" r:id="rId13"/>
    <sheet name="2022-08-5.2-SO 05 - Želez..." sheetId="14" r:id="rId14"/>
    <sheet name="2022-08-5.3-SO 05 - VRN" sheetId="15" r:id="rId15"/>
    <sheet name="2022-08-6.1-SO 06 - Stave..." sheetId="16" r:id="rId16"/>
    <sheet name="2022-08-6.2-SO 06 - VRN" sheetId="17" r:id="rId17"/>
    <sheet name="2022-08-7.1-SO 07 - Stave..." sheetId="18" r:id="rId18"/>
    <sheet name="2022-08-7.2-SO 07 - Želez..." sheetId="19" r:id="rId19"/>
    <sheet name="2022-08-7.3-SO 07 - VRN" sheetId="20" r:id="rId20"/>
  </sheets>
  <definedNames>
    <definedName name="_xlnm.Print_Area" localSheetId="0">'Rekapitulace stavby'!$D$4:$AO$76,'Rekapitulace stavby'!$C$82:$AQ$121</definedName>
    <definedName name="_xlnm.Print_Titles" localSheetId="0">'Rekapitulace stavby'!$92:$92</definedName>
    <definedName name="_xlnm._FilterDatabase" localSheetId="1" hidden="1">'2022-08-1.1-SO 01 - Stave...'!$C$131:$K$187</definedName>
    <definedName name="_xlnm.Print_Area" localSheetId="1">'2022-08-1.1-SO 01 - Stave...'!$C$117:$J$187</definedName>
    <definedName name="_xlnm.Print_Titles" localSheetId="1">'2022-08-1.1-SO 01 - Stave...'!$131:$131</definedName>
    <definedName name="_xlnm._FilterDatabase" localSheetId="2" hidden="1">'2022-08-1.2-SO 01 - Želez...'!$C$125:$K$178</definedName>
    <definedName name="_xlnm.Print_Area" localSheetId="2">'2022-08-1.2-SO 01 - Želez...'!$C$111:$J$178</definedName>
    <definedName name="_xlnm.Print_Titles" localSheetId="2">'2022-08-1.2-SO 01 - Želez...'!$125:$125</definedName>
    <definedName name="_xlnm._FilterDatabase" localSheetId="3" hidden="1">'2022-08-1.3-SO 01 - VRN'!$C$122:$K$137</definedName>
    <definedName name="_xlnm.Print_Area" localSheetId="3">'2022-08-1.3-SO 01 - VRN'!$C$108:$J$137</definedName>
    <definedName name="_xlnm.Print_Titles" localSheetId="3">'2022-08-1.3-SO 01 - VRN'!$122:$122</definedName>
    <definedName name="_xlnm._FilterDatabase" localSheetId="4" hidden="1">'2022-08-2.1-SO 02 - Stave...'!$C$126:$K$151</definedName>
    <definedName name="_xlnm.Print_Area" localSheetId="4">'2022-08-2.1-SO 02 - Stave...'!$C$112:$J$151</definedName>
    <definedName name="_xlnm.Print_Titles" localSheetId="4">'2022-08-2.1-SO 02 - Stave...'!$126:$126</definedName>
    <definedName name="_xlnm._FilterDatabase" localSheetId="5" hidden="1">'2022-08-2.2-SO 02 - VRN'!$C$121:$K$127</definedName>
    <definedName name="_xlnm.Print_Area" localSheetId="5">'2022-08-2.2-SO 02 - VRN'!$C$107:$J$127</definedName>
    <definedName name="_xlnm.Print_Titles" localSheetId="5">'2022-08-2.2-SO 02 - VRN'!$121:$121</definedName>
    <definedName name="_xlnm._FilterDatabase" localSheetId="6" hidden="1">'2022-08-3.1-SO 03 - Stave...'!$C$129:$K$198</definedName>
    <definedName name="_xlnm.Print_Area" localSheetId="6">'2022-08-3.1-SO 03 - Stave...'!$C$115:$J$198</definedName>
    <definedName name="_xlnm.Print_Titles" localSheetId="6">'2022-08-3.1-SO 03 - Stave...'!$129:$129</definedName>
    <definedName name="_xlnm._FilterDatabase" localSheetId="7" hidden="1">'2022-08-3.2-SO 03 - Želez...'!$C$125:$K$172</definedName>
    <definedName name="_xlnm.Print_Area" localSheetId="7">'2022-08-3.2-SO 03 - Želez...'!$C$111:$J$172</definedName>
    <definedName name="_xlnm.Print_Titles" localSheetId="7">'2022-08-3.2-SO 03 - Želez...'!$125:$125</definedName>
    <definedName name="_xlnm._FilterDatabase" localSheetId="8" hidden="1">'2022-08-3.3-SO 03 - VRN'!$C$122:$K$137</definedName>
    <definedName name="_xlnm.Print_Area" localSheetId="8">'2022-08-3.3-SO 03 - VRN'!$C$108:$J$137</definedName>
    <definedName name="_xlnm.Print_Titles" localSheetId="8">'2022-08-3.3-SO 03 - VRN'!$122:$122</definedName>
    <definedName name="_xlnm._FilterDatabase" localSheetId="9" hidden="1">'2022-08-4.1-SO 04 - Stave...'!$C$127:$K$193</definedName>
    <definedName name="_xlnm.Print_Area" localSheetId="9">'2022-08-4.1-SO 04 - Stave...'!$C$113:$J$193</definedName>
    <definedName name="_xlnm.Print_Titles" localSheetId="9">'2022-08-4.1-SO 04 - Stave...'!$127:$127</definedName>
    <definedName name="_xlnm._FilterDatabase" localSheetId="10" hidden="1">'2022-08-4.2-SO 04 - Želez...'!$C$125:$K$176</definedName>
    <definedName name="_xlnm.Print_Area" localSheetId="10">'2022-08-4.2-SO 04 - Želez...'!$C$111:$J$176</definedName>
    <definedName name="_xlnm.Print_Titles" localSheetId="10">'2022-08-4.2-SO 04 - Želez...'!$125:$125</definedName>
    <definedName name="_xlnm._FilterDatabase" localSheetId="11" hidden="1">'2022-08-4.3-SO 04 - VRN'!$C$122:$K$138</definedName>
    <definedName name="_xlnm.Print_Area" localSheetId="11">'2022-08-4.3-SO 04 - VRN'!$C$108:$J$138</definedName>
    <definedName name="_xlnm.Print_Titles" localSheetId="11">'2022-08-4.3-SO 04 - VRN'!$122:$122</definedName>
    <definedName name="_xlnm._FilterDatabase" localSheetId="12" hidden="1">'2022-08-5.1-SO 05 - Stave...'!$C$129:$K$196</definedName>
    <definedName name="_xlnm.Print_Area" localSheetId="12">'2022-08-5.1-SO 05 - Stave...'!$C$115:$J$196</definedName>
    <definedName name="_xlnm.Print_Titles" localSheetId="12">'2022-08-5.1-SO 05 - Stave...'!$129:$129</definedName>
    <definedName name="_xlnm._FilterDatabase" localSheetId="13" hidden="1">'2022-08-5.2-SO 05 - Želez...'!$C$125:$K$174</definedName>
    <definedName name="_xlnm.Print_Area" localSheetId="13">'2022-08-5.2-SO 05 - Želez...'!$C$111:$J$174</definedName>
    <definedName name="_xlnm.Print_Titles" localSheetId="13">'2022-08-5.2-SO 05 - Želez...'!$125:$125</definedName>
    <definedName name="_xlnm._FilterDatabase" localSheetId="14" hidden="1">'2022-08-5.3-SO 05 - VRN'!$C$122:$K$137</definedName>
    <definedName name="_xlnm.Print_Area" localSheetId="14">'2022-08-5.3-SO 05 - VRN'!$C$108:$J$137</definedName>
    <definedName name="_xlnm.Print_Titles" localSheetId="14">'2022-08-5.3-SO 05 - VRN'!$122:$122</definedName>
    <definedName name="_xlnm._FilterDatabase" localSheetId="15" hidden="1">'2022-08-6.1-SO 06 - Stave...'!$C$131:$K$276</definedName>
    <definedName name="_xlnm.Print_Area" localSheetId="15">'2022-08-6.1-SO 06 - Stave...'!$C$117:$J$276</definedName>
    <definedName name="_xlnm.Print_Titles" localSheetId="15">'2022-08-6.1-SO 06 - Stave...'!$131:$131</definedName>
    <definedName name="_xlnm._FilterDatabase" localSheetId="16" hidden="1">'2022-08-6.2-SO 06 - VRN'!$C$125:$K$144</definedName>
    <definedName name="_xlnm.Print_Area" localSheetId="16">'2022-08-6.2-SO 06 - VRN'!$C$111:$J$144</definedName>
    <definedName name="_xlnm.Print_Titles" localSheetId="16">'2022-08-6.2-SO 06 - VRN'!$125:$125</definedName>
    <definedName name="_xlnm._FilterDatabase" localSheetId="17" hidden="1">'2022-08-7.1-SO 07 - Stave...'!$C$129:$K$197</definedName>
    <definedName name="_xlnm.Print_Area" localSheetId="17">'2022-08-7.1-SO 07 - Stave...'!$C$115:$J$197</definedName>
    <definedName name="_xlnm.Print_Titles" localSheetId="17">'2022-08-7.1-SO 07 - Stave...'!$129:$129</definedName>
    <definedName name="_xlnm._FilterDatabase" localSheetId="18" hidden="1">'2022-08-7.2-SO 07 - Želez...'!$C$125:$K$177</definedName>
    <definedName name="_xlnm.Print_Area" localSheetId="18">'2022-08-7.2-SO 07 - Želez...'!$C$111:$J$177</definedName>
    <definedName name="_xlnm.Print_Titles" localSheetId="18">'2022-08-7.2-SO 07 - Želez...'!$125:$125</definedName>
    <definedName name="_xlnm._FilterDatabase" localSheetId="19" hidden="1">'2022-08-7.3-SO 07 - VRN'!$C$122:$K$137</definedName>
    <definedName name="_xlnm.Print_Area" localSheetId="19">'2022-08-7.3-SO 07 - VRN'!$C$108:$J$137</definedName>
    <definedName name="_xlnm.Print_Titles" localSheetId="19">'2022-08-7.3-SO 07 - VRN'!$122:$122</definedName>
  </definedNames>
  <calcPr/>
</workbook>
</file>

<file path=xl/calcChain.xml><?xml version="1.0" encoding="utf-8"?>
<calcChain xmlns="http://schemas.openxmlformats.org/spreadsheetml/2006/main">
  <c i="20" l="1" r="J39"/>
  <c r="J38"/>
  <c i="1" r="AY120"/>
  <c i="20" r="J37"/>
  <c i="1" r="AX120"/>
  <c i="20"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119"/>
  <c r="J16"/>
  <c r="J14"/>
  <c r="J91"/>
  <c r="E7"/>
  <c r="E111"/>
  <c i="19" r="J39"/>
  <c r="J38"/>
  <c i="1" r="AY119"/>
  <c i="19" r="J37"/>
  <c i="1" r="AX119"/>
  <c i="19" r="BI175"/>
  <c r="BH175"/>
  <c r="BG175"/>
  <c r="BF175"/>
  <c r="T175"/>
  <c r="T174"/>
  <c r="R175"/>
  <c r="R174"/>
  <c r="P175"/>
  <c r="P174"/>
  <c r="BI172"/>
  <c r="BH172"/>
  <c r="BG172"/>
  <c r="BF172"/>
  <c r="T172"/>
  <c r="T171"/>
  <c r="R172"/>
  <c r="R171"/>
  <c r="P172"/>
  <c r="P171"/>
  <c r="BI170"/>
  <c r="BH170"/>
  <c r="BG170"/>
  <c r="BF170"/>
  <c r="T170"/>
  <c r="T169"/>
  <c r="R170"/>
  <c r="R169"/>
  <c r="P170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F120"/>
  <c r="E118"/>
  <c r="F91"/>
  <c r="E89"/>
  <c r="J26"/>
  <c r="E26"/>
  <c r="J94"/>
  <c r="J25"/>
  <c r="J23"/>
  <c r="E23"/>
  <c r="J122"/>
  <c r="J22"/>
  <c r="J20"/>
  <c r="E20"/>
  <c r="F94"/>
  <c r="J19"/>
  <c r="J17"/>
  <c r="E17"/>
  <c r="F122"/>
  <c r="J16"/>
  <c r="J14"/>
  <c r="J91"/>
  <c r="E7"/>
  <c r="E114"/>
  <c i="18" r="J39"/>
  <c r="J38"/>
  <c i="1" r="AY118"/>
  <c i="18" r="J37"/>
  <c i="1" r="AX118"/>
  <c i="18"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T190"/>
  <c r="R191"/>
  <c r="R190"/>
  <c r="P191"/>
  <c r="P190"/>
  <c r="BI189"/>
  <c r="BH189"/>
  <c r="BG189"/>
  <c r="BF189"/>
  <c r="T189"/>
  <c r="T188"/>
  <c r="T187"/>
  <c r="R189"/>
  <c r="R188"/>
  <c r="R187"/>
  <c r="P189"/>
  <c r="P188"/>
  <c r="P187"/>
  <c r="BI186"/>
  <c r="BH186"/>
  <c r="BG186"/>
  <c r="BF186"/>
  <c r="T186"/>
  <c r="T185"/>
  <c r="R186"/>
  <c r="R185"/>
  <c r="P186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2"/>
  <c r="BH162"/>
  <c r="BG162"/>
  <c r="BF162"/>
  <c r="T162"/>
  <c r="R162"/>
  <c r="P162"/>
  <c r="BI161"/>
  <c r="BH161"/>
  <c r="BG161"/>
  <c r="BF161"/>
  <c r="T161"/>
  <c r="R161"/>
  <c r="P161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4"/>
  <c r="BH134"/>
  <c r="BG134"/>
  <c r="BF134"/>
  <c r="T134"/>
  <c r="R134"/>
  <c r="P134"/>
  <c r="BI133"/>
  <c r="BH133"/>
  <c r="BG133"/>
  <c r="BF133"/>
  <c r="T133"/>
  <c r="R133"/>
  <c r="P133"/>
  <c r="F124"/>
  <c r="E122"/>
  <c r="F91"/>
  <c r="E89"/>
  <c r="J26"/>
  <c r="E26"/>
  <c r="J94"/>
  <c r="J25"/>
  <c r="J23"/>
  <c r="E23"/>
  <c r="J126"/>
  <c r="J22"/>
  <c r="J20"/>
  <c r="E20"/>
  <c r="F127"/>
  <c r="J19"/>
  <c r="J17"/>
  <c r="E17"/>
  <c r="F93"/>
  <c r="J16"/>
  <c r="J14"/>
  <c r="J91"/>
  <c r="E7"/>
  <c r="E118"/>
  <c i="17" r="J39"/>
  <c r="J38"/>
  <c i="1" r="AY116"/>
  <c i="17" r="J37"/>
  <c i="1" r="AX116"/>
  <c i="17" r="BI143"/>
  <c r="BH143"/>
  <c r="BG143"/>
  <c r="BF143"/>
  <c r="T143"/>
  <c r="T142"/>
  <c r="R143"/>
  <c r="R142"/>
  <c r="P143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T128"/>
  <c r="T127"/>
  <c r="R129"/>
  <c r="R128"/>
  <c r="R127"/>
  <c r="P129"/>
  <c r="P128"/>
  <c r="P127"/>
  <c r="F120"/>
  <c r="E118"/>
  <c r="F91"/>
  <c r="E89"/>
  <c r="J26"/>
  <c r="E26"/>
  <c r="J94"/>
  <c r="J25"/>
  <c r="J23"/>
  <c r="E23"/>
  <c r="J122"/>
  <c r="J22"/>
  <c r="J20"/>
  <c r="E20"/>
  <c r="F123"/>
  <c r="J19"/>
  <c r="J17"/>
  <c r="E17"/>
  <c r="F93"/>
  <c r="J16"/>
  <c r="J14"/>
  <c r="J91"/>
  <c r="E7"/>
  <c r="E114"/>
  <c i="16" r="J39"/>
  <c r="J38"/>
  <c i="1" r="AY115"/>
  <c i="16" r="J37"/>
  <c i="1" r="AX115"/>
  <c i="16" r="BI275"/>
  <c r="BH275"/>
  <c r="BG275"/>
  <c r="BF275"/>
  <c r="T275"/>
  <c r="T274"/>
  <c r="R275"/>
  <c r="R274"/>
  <c r="P275"/>
  <c r="P274"/>
  <c r="BI272"/>
  <c r="BH272"/>
  <c r="BG272"/>
  <c r="BF272"/>
  <c r="T272"/>
  <c r="T271"/>
  <c r="R272"/>
  <c r="R271"/>
  <c r="P272"/>
  <c r="P271"/>
  <c r="BI264"/>
  <c r="BH264"/>
  <c r="BG264"/>
  <c r="BF264"/>
  <c r="T264"/>
  <c r="T263"/>
  <c r="T262"/>
  <c r="R264"/>
  <c r="R263"/>
  <c r="R262"/>
  <c r="P264"/>
  <c r="P263"/>
  <c r="P262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4"/>
  <c r="BH244"/>
  <c r="BG244"/>
  <c r="BF244"/>
  <c r="T244"/>
  <c r="R244"/>
  <c r="P244"/>
  <c r="BI234"/>
  <c r="BH234"/>
  <c r="BG234"/>
  <c r="BF234"/>
  <c r="T234"/>
  <c r="R234"/>
  <c r="P234"/>
  <c r="BI231"/>
  <c r="BH231"/>
  <c r="BG231"/>
  <c r="BF231"/>
  <c r="T231"/>
  <c r="R231"/>
  <c r="P231"/>
  <c r="BI230"/>
  <c r="BH230"/>
  <c r="BG230"/>
  <c r="BF230"/>
  <c r="T230"/>
  <c r="R230"/>
  <c r="P230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F126"/>
  <c r="E124"/>
  <c r="F91"/>
  <c r="E89"/>
  <c r="J26"/>
  <c r="E26"/>
  <c r="J129"/>
  <c r="J25"/>
  <c r="J23"/>
  <c r="E23"/>
  <c r="J128"/>
  <c r="J22"/>
  <c r="J20"/>
  <c r="E20"/>
  <c r="F129"/>
  <c r="J19"/>
  <c r="J17"/>
  <c r="E17"/>
  <c r="F128"/>
  <c r="J16"/>
  <c r="J14"/>
  <c r="J126"/>
  <c r="E7"/>
  <c r="E120"/>
  <c i="15" r="J39"/>
  <c r="J38"/>
  <c i="1" r="AY113"/>
  <c i="15" r="J37"/>
  <c i="1" r="AX113"/>
  <c i="15"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119"/>
  <c r="J22"/>
  <c r="J20"/>
  <c r="E20"/>
  <c r="F94"/>
  <c r="J19"/>
  <c r="J17"/>
  <c r="E17"/>
  <c r="F119"/>
  <c r="J16"/>
  <c r="J14"/>
  <c r="J117"/>
  <c r="E7"/>
  <c r="E85"/>
  <c i="14" r="J39"/>
  <c r="J38"/>
  <c i="1" r="AY112"/>
  <c i="14" r="J37"/>
  <c i="1" r="AX112"/>
  <c i="14" r="BI172"/>
  <c r="BH172"/>
  <c r="BG172"/>
  <c r="BF172"/>
  <c r="T172"/>
  <c r="T171"/>
  <c r="R172"/>
  <c r="R171"/>
  <c r="P172"/>
  <c r="P171"/>
  <c r="BI169"/>
  <c r="BH169"/>
  <c r="BG169"/>
  <c r="BF169"/>
  <c r="T169"/>
  <c r="T168"/>
  <c r="R169"/>
  <c r="R168"/>
  <c r="P169"/>
  <c r="P168"/>
  <c r="BI167"/>
  <c r="BH167"/>
  <c r="BG167"/>
  <c r="BF167"/>
  <c r="T167"/>
  <c r="T166"/>
  <c r="R167"/>
  <c r="R166"/>
  <c r="P167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F120"/>
  <c r="E118"/>
  <c r="F91"/>
  <c r="E89"/>
  <c r="J26"/>
  <c r="E26"/>
  <c r="J94"/>
  <c r="J25"/>
  <c r="J23"/>
  <c r="E23"/>
  <c r="J93"/>
  <c r="J22"/>
  <c r="J20"/>
  <c r="E20"/>
  <c r="F123"/>
  <c r="J19"/>
  <c r="J17"/>
  <c r="E17"/>
  <c r="F122"/>
  <c r="J16"/>
  <c r="J14"/>
  <c r="J120"/>
  <c r="E7"/>
  <c r="E85"/>
  <c i="13" r="J39"/>
  <c r="J38"/>
  <c i="1" r="AY111"/>
  <c i="13" r="J37"/>
  <c i="1" r="AX111"/>
  <c i="13"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0"/>
  <c r="BH190"/>
  <c r="BG190"/>
  <c r="BF190"/>
  <c r="T190"/>
  <c r="T189"/>
  <c r="R190"/>
  <c r="R189"/>
  <c r="P190"/>
  <c r="P189"/>
  <c r="BI188"/>
  <c r="BH188"/>
  <c r="BG188"/>
  <c r="BF188"/>
  <c r="T188"/>
  <c r="T187"/>
  <c r="T186"/>
  <c r="R188"/>
  <c r="R187"/>
  <c r="R186"/>
  <c r="P188"/>
  <c r="P187"/>
  <c r="P186"/>
  <c r="BI185"/>
  <c r="BH185"/>
  <c r="BG185"/>
  <c r="BF185"/>
  <c r="T185"/>
  <c r="T184"/>
  <c r="R185"/>
  <c r="R184"/>
  <c r="P185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2"/>
  <c r="BH162"/>
  <c r="BG162"/>
  <c r="BF162"/>
  <c r="T162"/>
  <c r="R162"/>
  <c r="P162"/>
  <c r="BI161"/>
  <c r="BH161"/>
  <c r="BG161"/>
  <c r="BF161"/>
  <c r="T161"/>
  <c r="R161"/>
  <c r="P161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4"/>
  <c r="BH134"/>
  <c r="BG134"/>
  <c r="BF134"/>
  <c r="T134"/>
  <c r="R134"/>
  <c r="P134"/>
  <c r="BI133"/>
  <c r="BH133"/>
  <c r="BG133"/>
  <c r="BF133"/>
  <c r="T133"/>
  <c r="R133"/>
  <c r="P133"/>
  <c r="F124"/>
  <c r="E122"/>
  <c r="F91"/>
  <c r="E89"/>
  <c r="J26"/>
  <c r="E26"/>
  <c r="J94"/>
  <c r="J25"/>
  <c r="J23"/>
  <c r="E23"/>
  <c r="J93"/>
  <c r="J22"/>
  <c r="J20"/>
  <c r="E20"/>
  <c r="F127"/>
  <c r="J19"/>
  <c r="J17"/>
  <c r="E17"/>
  <c r="F126"/>
  <c r="J16"/>
  <c r="J14"/>
  <c r="J124"/>
  <c r="E7"/>
  <c r="E118"/>
  <c i="12" r="J39"/>
  <c r="J38"/>
  <c i="1" r="AY109"/>
  <c i="12" r="J37"/>
  <c i="1" r="AX109"/>
  <c i="12"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F117"/>
  <c r="E115"/>
  <c r="F91"/>
  <c r="E89"/>
  <c r="J26"/>
  <c r="E26"/>
  <c r="J94"/>
  <c r="J25"/>
  <c r="J23"/>
  <c r="E23"/>
  <c r="J119"/>
  <c r="J22"/>
  <c r="J20"/>
  <c r="E20"/>
  <c r="F120"/>
  <c r="J19"/>
  <c r="J17"/>
  <c r="E17"/>
  <c r="F93"/>
  <c r="J16"/>
  <c r="J14"/>
  <c r="J117"/>
  <c r="E7"/>
  <c r="E111"/>
  <c i="11" r="J39"/>
  <c r="J38"/>
  <c i="1" r="AY108"/>
  <c i="11" r="J37"/>
  <c i="1" r="AX108"/>
  <c i="11" r="BI174"/>
  <c r="BH174"/>
  <c r="BG174"/>
  <c r="BF174"/>
  <c r="T174"/>
  <c r="T173"/>
  <c r="R174"/>
  <c r="R173"/>
  <c r="P174"/>
  <c r="P173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F120"/>
  <c r="E118"/>
  <c r="F91"/>
  <c r="E89"/>
  <c r="J26"/>
  <c r="E26"/>
  <c r="J123"/>
  <c r="J25"/>
  <c r="J23"/>
  <c r="E23"/>
  <c r="J122"/>
  <c r="J22"/>
  <c r="J20"/>
  <c r="E20"/>
  <c r="F123"/>
  <c r="J19"/>
  <c r="J17"/>
  <c r="E17"/>
  <c r="F93"/>
  <c r="J16"/>
  <c r="J14"/>
  <c r="J120"/>
  <c r="E7"/>
  <c r="E85"/>
  <c i="10" r="J39"/>
  <c r="J38"/>
  <c i="1" r="AY107"/>
  <c i="10" r="J37"/>
  <c i="1" r="AX107"/>
  <c i="10"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T186"/>
  <c r="R187"/>
  <c r="R186"/>
  <c r="P187"/>
  <c r="P186"/>
  <c r="BI185"/>
  <c r="BH185"/>
  <c r="BG185"/>
  <c r="BF185"/>
  <c r="T185"/>
  <c r="T184"/>
  <c r="R185"/>
  <c r="R184"/>
  <c r="P185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0"/>
  <c r="BH160"/>
  <c r="BG160"/>
  <c r="BF160"/>
  <c r="T160"/>
  <c r="R160"/>
  <c r="P160"/>
  <c r="BI159"/>
  <c r="BH159"/>
  <c r="BG159"/>
  <c r="BF159"/>
  <c r="T159"/>
  <c r="R159"/>
  <c r="P159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2"/>
  <c r="BH132"/>
  <c r="BG132"/>
  <c r="BF132"/>
  <c r="T132"/>
  <c r="R132"/>
  <c r="P132"/>
  <c r="BI131"/>
  <c r="BH131"/>
  <c r="BG131"/>
  <c r="BF131"/>
  <c r="T131"/>
  <c r="R131"/>
  <c r="P131"/>
  <c r="F122"/>
  <c r="E120"/>
  <c r="F91"/>
  <c r="E89"/>
  <c r="J26"/>
  <c r="E26"/>
  <c r="J94"/>
  <c r="J25"/>
  <c r="J23"/>
  <c r="E23"/>
  <c r="J124"/>
  <c r="J22"/>
  <c r="J20"/>
  <c r="E20"/>
  <c r="F125"/>
  <c r="J19"/>
  <c r="J17"/>
  <c r="E17"/>
  <c r="F93"/>
  <c r="J16"/>
  <c r="J14"/>
  <c r="J122"/>
  <c r="E7"/>
  <c r="E85"/>
  <c i="9" r="J39"/>
  <c r="J38"/>
  <c i="1" r="AY105"/>
  <c i="9" r="J37"/>
  <c i="1" r="AX105"/>
  <c i="9"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94"/>
  <c r="J19"/>
  <c r="J17"/>
  <c r="E17"/>
  <c r="F119"/>
  <c r="J16"/>
  <c r="J14"/>
  <c r="J117"/>
  <c r="E7"/>
  <c r="E85"/>
  <c i="8" r="J39"/>
  <c r="J38"/>
  <c i="1" r="AY104"/>
  <c i="8" r="J37"/>
  <c i="1" r="AX104"/>
  <c i="8" r="BI170"/>
  <c r="BH170"/>
  <c r="BG170"/>
  <c r="BF170"/>
  <c r="T170"/>
  <c r="T169"/>
  <c r="R170"/>
  <c r="R169"/>
  <c r="P170"/>
  <c r="P169"/>
  <c r="BI168"/>
  <c r="BH168"/>
  <c r="BG168"/>
  <c r="BF168"/>
  <c r="T168"/>
  <c r="T167"/>
  <c r="R168"/>
  <c r="R167"/>
  <c r="P168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F120"/>
  <c r="E118"/>
  <c r="F91"/>
  <c r="E89"/>
  <c r="J26"/>
  <c r="E26"/>
  <c r="J123"/>
  <c r="J25"/>
  <c r="J23"/>
  <c r="E23"/>
  <c r="J122"/>
  <c r="J22"/>
  <c r="J20"/>
  <c r="E20"/>
  <c r="F94"/>
  <c r="J19"/>
  <c r="J17"/>
  <c r="E17"/>
  <c r="F122"/>
  <c r="J16"/>
  <c r="J14"/>
  <c r="J91"/>
  <c r="E7"/>
  <c r="E114"/>
  <c i="7" r="J39"/>
  <c r="J38"/>
  <c i="1" r="AY103"/>
  <c i="7" r="J37"/>
  <c i="1" r="AX103"/>
  <c i="7"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T191"/>
  <c r="R192"/>
  <c r="R191"/>
  <c r="P192"/>
  <c r="P191"/>
  <c r="BI190"/>
  <c r="BH190"/>
  <c r="BG190"/>
  <c r="BF190"/>
  <c r="T190"/>
  <c r="T189"/>
  <c r="T188"/>
  <c r="R190"/>
  <c r="R189"/>
  <c r="R188"/>
  <c r="P190"/>
  <c r="P189"/>
  <c r="P188"/>
  <c r="BI187"/>
  <c r="BH187"/>
  <c r="BG187"/>
  <c r="BF187"/>
  <c r="T187"/>
  <c r="T186"/>
  <c r="R187"/>
  <c r="R186"/>
  <c r="P187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1"/>
  <c r="BH161"/>
  <c r="BG161"/>
  <c r="BF161"/>
  <c r="T161"/>
  <c r="R161"/>
  <c r="P161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3"/>
  <c r="BH133"/>
  <c r="BG133"/>
  <c r="BF133"/>
  <c r="T133"/>
  <c r="R133"/>
  <c r="P133"/>
  <c r="F124"/>
  <c r="E122"/>
  <c r="F91"/>
  <c r="E89"/>
  <c r="J26"/>
  <c r="E26"/>
  <c r="J94"/>
  <c r="J25"/>
  <c r="J23"/>
  <c r="E23"/>
  <c r="J126"/>
  <c r="J22"/>
  <c r="J20"/>
  <c r="E20"/>
  <c r="F127"/>
  <c r="J19"/>
  <c r="J17"/>
  <c r="E17"/>
  <c r="F93"/>
  <c r="J16"/>
  <c r="J14"/>
  <c r="J124"/>
  <c r="E7"/>
  <c r="E118"/>
  <c i="6" r="J39"/>
  <c r="J38"/>
  <c i="1" r="AY101"/>
  <c i="6" r="J37"/>
  <c i="1" r="AX101"/>
  <c i="6"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91"/>
  <c r="E89"/>
  <c r="J26"/>
  <c r="E26"/>
  <c r="J119"/>
  <c r="J25"/>
  <c r="J23"/>
  <c r="E23"/>
  <c r="J93"/>
  <c r="J22"/>
  <c r="J20"/>
  <c r="E20"/>
  <c r="F119"/>
  <c r="J19"/>
  <c r="J17"/>
  <c r="E17"/>
  <c r="F118"/>
  <c r="J16"/>
  <c r="J14"/>
  <c r="J116"/>
  <c r="E7"/>
  <c r="E110"/>
  <c i="5" r="J142"/>
  <c r="J39"/>
  <c r="J38"/>
  <c i="1" r="AY100"/>
  <c i="5" r="J37"/>
  <c i="1" r="AX100"/>
  <c i="5" r="BI151"/>
  <c r="BH151"/>
  <c r="BG151"/>
  <c r="BF151"/>
  <c r="T151"/>
  <c r="T150"/>
  <c r="R151"/>
  <c r="R150"/>
  <c r="P151"/>
  <c r="P150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4"/>
  <c r="BH144"/>
  <c r="BG144"/>
  <c r="BF144"/>
  <c r="T144"/>
  <c r="R144"/>
  <c r="P144"/>
  <c r="J10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F91"/>
  <c r="E89"/>
  <c r="J26"/>
  <c r="E26"/>
  <c r="J124"/>
  <c r="J25"/>
  <c r="J23"/>
  <c r="E23"/>
  <c r="J93"/>
  <c r="J22"/>
  <c r="J20"/>
  <c r="E20"/>
  <c r="F124"/>
  <c r="J19"/>
  <c r="J17"/>
  <c r="E17"/>
  <c r="F93"/>
  <c r="J16"/>
  <c r="J14"/>
  <c r="J121"/>
  <c r="E7"/>
  <c r="E115"/>
  <c i="4" r="J39"/>
  <c r="J38"/>
  <c i="1" r="AY98"/>
  <c i="4" r="J37"/>
  <c i="1" r="AX98"/>
  <c i="4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93"/>
  <c r="J22"/>
  <c r="J20"/>
  <c r="E20"/>
  <c r="F120"/>
  <c r="J19"/>
  <c r="J17"/>
  <c r="E17"/>
  <c r="F119"/>
  <c r="J16"/>
  <c r="J14"/>
  <c r="J91"/>
  <c r="E7"/>
  <c r="E85"/>
  <c i="3" r="J39"/>
  <c r="J38"/>
  <c i="1" r="AY97"/>
  <c i="3" r="J37"/>
  <c i="1" r="AX97"/>
  <c i="3" r="BI176"/>
  <c r="BH176"/>
  <c r="BG176"/>
  <c r="BF176"/>
  <c r="T176"/>
  <c r="T175"/>
  <c r="R176"/>
  <c r="R175"/>
  <c r="P176"/>
  <c r="P175"/>
  <c r="BI174"/>
  <c r="BH174"/>
  <c r="BG174"/>
  <c r="BF174"/>
  <c r="T174"/>
  <c r="T173"/>
  <c r="R174"/>
  <c r="R173"/>
  <c r="P174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91"/>
  <c r="E89"/>
  <c r="J26"/>
  <c r="E26"/>
  <c r="J123"/>
  <c r="J25"/>
  <c r="J23"/>
  <c r="E23"/>
  <c r="J122"/>
  <c r="J22"/>
  <c r="J20"/>
  <c r="E20"/>
  <c r="F94"/>
  <c r="J19"/>
  <c r="J17"/>
  <c r="E17"/>
  <c r="F122"/>
  <c r="J16"/>
  <c r="J14"/>
  <c r="J91"/>
  <c r="E7"/>
  <c r="E114"/>
  <c i="2" r="J39"/>
  <c r="J38"/>
  <c i="1" r="AY96"/>
  <c i="2" r="J37"/>
  <c i="1" r="AX96"/>
  <c i="2" r="BI186"/>
  <c r="BH186"/>
  <c r="BG186"/>
  <c r="BF186"/>
  <c r="T186"/>
  <c r="T185"/>
  <c r="R186"/>
  <c r="R185"/>
  <c r="P186"/>
  <c r="P185"/>
  <c r="BI183"/>
  <c r="BH183"/>
  <c r="BG183"/>
  <c r="BF183"/>
  <c r="T183"/>
  <c r="T182"/>
  <c r="R183"/>
  <c r="R182"/>
  <c r="P183"/>
  <c r="P182"/>
  <c r="BI180"/>
  <c r="BH180"/>
  <c r="BG180"/>
  <c r="BF180"/>
  <c r="T180"/>
  <c r="T179"/>
  <c r="T178"/>
  <c r="R180"/>
  <c r="R179"/>
  <c r="R178"/>
  <c r="P180"/>
  <c r="P179"/>
  <c r="P178"/>
  <c r="BI177"/>
  <c r="BH177"/>
  <c r="BG177"/>
  <c r="BF177"/>
  <c r="T177"/>
  <c r="T176"/>
  <c r="R177"/>
  <c r="R176"/>
  <c r="P177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T149"/>
  <c r="R150"/>
  <c r="R149"/>
  <c r="P150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F126"/>
  <c r="E124"/>
  <c r="F91"/>
  <c r="E89"/>
  <c r="J26"/>
  <c r="E26"/>
  <c r="J129"/>
  <c r="J25"/>
  <c r="J23"/>
  <c r="E23"/>
  <c r="J93"/>
  <c r="J22"/>
  <c r="J20"/>
  <c r="E20"/>
  <c r="F129"/>
  <c r="J19"/>
  <c r="J17"/>
  <c r="E17"/>
  <c r="F93"/>
  <c r="J16"/>
  <c r="J14"/>
  <c r="J126"/>
  <c r="E7"/>
  <c r="E120"/>
  <c i="1" r="L90"/>
  <c r="AM90"/>
  <c r="AM89"/>
  <c r="L89"/>
  <c r="AM87"/>
  <c r="L87"/>
  <c r="L85"/>
  <c r="L84"/>
  <c i="2" r="J177"/>
  <c r="BK173"/>
  <c r="J168"/>
  <c r="J162"/>
  <c r="BK155"/>
  <c r="J147"/>
  <c r="BK140"/>
  <c r="BK137"/>
  <c i="1" r="AS102"/>
  <c r="AS95"/>
  <c i="2" r="J173"/>
  <c r="J165"/>
  <c r="BK153"/>
  <c r="J140"/>
  <c i="1" r="AS117"/>
  <c i="2" r="J180"/>
  <c r="J175"/>
  <c r="J169"/>
  <c r="J160"/>
  <c r="J155"/>
  <c r="BK145"/>
  <c r="BK141"/>
  <c i="3" r="BK174"/>
  <c r="J169"/>
  <c r="BK162"/>
  <c r="BK157"/>
  <c r="BK152"/>
  <c r="J145"/>
  <c r="J137"/>
  <c r="J133"/>
  <c r="BK172"/>
  <c r="J162"/>
  <c r="BK158"/>
  <c r="BK148"/>
  <c r="BK145"/>
  <c r="J140"/>
  <c r="BK129"/>
  <c r="J139"/>
  <c r="J171"/>
  <c r="J161"/>
  <c r="J152"/>
  <c r="BK146"/>
  <c r="BK139"/>
  <c r="BK131"/>
  <c i="4" r="F38"/>
  <c r="J137"/>
  <c r="BK131"/>
  <c r="BK126"/>
  <c i="5" r="BK145"/>
  <c r="BK144"/>
  <c r="BK137"/>
  <c r="BK132"/>
  <c r="J148"/>
  <c r="J136"/>
  <c r="BK135"/>
  <c r="J131"/>
  <c r="J151"/>
  <c r="J141"/>
  <c r="BK134"/>
  <c i="6" r="BK125"/>
  <c i="7" r="BK190"/>
  <c r="BK187"/>
  <c r="J174"/>
  <c r="J170"/>
  <c r="BK168"/>
  <c r="BK146"/>
  <c r="J144"/>
  <c r="J133"/>
  <c r="J196"/>
  <c r="BK185"/>
  <c r="J184"/>
  <c r="BK179"/>
  <c r="J171"/>
  <c r="J167"/>
  <c r="J155"/>
  <c r="BK144"/>
  <c r="J142"/>
  <c r="J197"/>
  <c r="BK195"/>
  <c r="J180"/>
  <c r="BK161"/>
  <c r="BK152"/>
  <c r="BK141"/>
  <c r="J139"/>
  <c r="J192"/>
  <c r="J187"/>
  <c r="BK180"/>
  <c r="J168"/>
  <c r="BK155"/>
  <c r="BK150"/>
  <c r="J141"/>
  <c i="8" r="BK165"/>
  <c r="J156"/>
  <c r="BK150"/>
  <c r="BK143"/>
  <c r="J131"/>
  <c r="J170"/>
  <c r="BK155"/>
  <c r="J147"/>
  <c r="J138"/>
  <c r="BK132"/>
  <c r="J165"/>
  <c r="BK162"/>
  <c r="BK147"/>
  <c r="J141"/>
  <c r="J166"/>
  <c r="J155"/>
  <c r="BK152"/>
  <c r="BK140"/>
  <c r="BK131"/>
  <c i="9" r="BK134"/>
  <c r="BK126"/>
  <c r="J134"/>
  <c r="J130"/>
  <c r="BK137"/>
  <c r="J126"/>
  <c i="10" r="BK178"/>
  <c r="BK167"/>
  <c r="J147"/>
  <c r="J143"/>
  <c r="BK131"/>
  <c r="BK185"/>
  <c r="BK169"/>
  <c r="BK166"/>
  <c r="J154"/>
  <c r="J149"/>
  <c r="BK142"/>
  <c r="J138"/>
  <c r="BK192"/>
  <c r="BK191"/>
  <c r="J187"/>
  <c r="J178"/>
  <c r="J166"/>
  <c r="J151"/>
  <c r="J142"/>
  <c r="J131"/>
  <c r="BK190"/>
  <c r="BK177"/>
  <c r="J170"/>
  <c r="BK149"/>
  <c r="BK139"/>
  <c r="J132"/>
  <c i="11" r="BK169"/>
  <c r="BK158"/>
  <c r="J150"/>
  <c r="J136"/>
  <c r="J169"/>
  <c r="BK163"/>
  <c r="J159"/>
  <c r="BK147"/>
  <c r="J140"/>
  <c r="BK132"/>
  <c r="J172"/>
  <c r="BK154"/>
  <c r="J145"/>
  <c r="BK172"/>
  <c r="BK166"/>
  <c r="J158"/>
  <c r="J152"/>
  <c r="BK146"/>
  <c r="BK143"/>
  <c r="J141"/>
  <c r="J138"/>
  <c r="BK136"/>
  <c r="J132"/>
  <c i="12" r="BK138"/>
  <c r="J131"/>
  <c r="J126"/>
  <c r="J138"/>
  <c r="J137"/>
  <c r="BK134"/>
  <c r="J133"/>
  <c r="BK127"/>
  <c r="J134"/>
  <c r="BK131"/>
  <c r="BK126"/>
  <c i="13" r="J193"/>
  <c r="BK190"/>
  <c r="J185"/>
  <c r="BK178"/>
  <c r="J162"/>
  <c r="BK161"/>
  <c r="BK154"/>
  <c r="J140"/>
  <c r="BK185"/>
  <c r="BK181"/>
  <c r="J172"/>
  <c r="J169"/>
  <c r="BK162"/>
  <c r="BK153"/>
  <c r="BK143"/>
  <c r="BK134"/>
  <c r="BK188"/>
  <c r="BK170"/>
  <c r="BK168"/>
  <c r="J154"/>
  <c r="J149"/>
  <c r="J142"/>
  <c r="J195"/>
  <c r="J194"/>
  <c r="BK193"/>
  <c r="J190"/>
  <c r="J179"/>
  <c r="BK151"/>
  <c r="J144"/>
  <c r="J133"/>
  <c i="14" r="J167"/>
  <c r="J164"/>
  <c r="BK158"/>
  <c r="J154"/>
  <c r="J147"/>
  <c r="BK141"/>
  <c r="BK132"/>
  <c r="BK164"/>
  <c r="J156"/>
  <c r="BK152"/>
  <c r="BK146"/>
  <c r="BK138"/>
  <c r="J131"/>
  <c r="J169"/>
  <c r="J162"/>
  <c r="J155"/>
  <c r="J150"/>
  <c r="BK145"/>
  <c r="J141"/>
  <c r="BK134"/>
  <c r="J129"/>
  <c i="15" r="J128"/>
  <c r="J137"/>
  <c r="J133"/>
  <c r="J136"/>
  <c r="BK132"/>
  <c i="16" r="J258"/>
  <c r="BK249"/>
  <c r="J217"/>
  <c r="J178"/>
  <c r="BK162"/>
  <c r="J154"/>
  <c r="BK136"/>
  <c r="J264"/>
  <c r="J259"/>
  <c r="BK245"/>
  <c r="J234"/>
  <c r="J214"/>
  <c r="BK201"/>
  <c r="BK178"/>
  <c r="J171"/>
  <c r="J167"/>
  <c r="J158"/>
  <c r="BK149"/>
  <c r="J141"/>
  <c r="BK275"/>
  <c r="BK264"/>
  <c r="J256"/>
  <c r="J245"/>
  <c r="BK230"/>
  <c r="BK220"/>
  <c r="BK217"/>
  <c r="BK213"/>
  <c r="BK200"/>
  <c r="BK193"/>
  <c r="BK167"/>
  <c r="BK157"/>
  <c r="J144"/>
  <c r="BK140"/>
  <c r="BK137"/>
  <c r="BK255"/>
  <c r="J244"/>
  <c r="J218"/>
  <c r="BK209"/>
  <c r="J201"/>
  <c r="BK186"/>
  <c r="BK158"/>
  <c r="BK143"/>
  <c r="J139"/>
  <c r="J136"/>
  <c r="BK135"/>
  <c i="17" r="BK141"/>
  <c r="BK140"/>
  <c r="BK134"/>
  <c r="J141"/>
  <c r="BK139"/>
  <c r="J132"/>
  <c r="J134"/>
  <c i="18" r="BK196"/>
  <c r="BK189"/>
  <c r="BK171"/>
  <c r="BK168"/>
  <c r="J145"/>
  <c r="BK140"/>
  <c r="J196"/>
  <c r="J182"/>
  <c r="J172"/>
  <c r="J161"/>
  <c r="BK153"/>
  <c r="J142"/>
  <c r="J195"/>
  <c r="BK184"/>
  <c r="BK179"/>
  <c r="BK149"/>
  <c r="J144"/>
  <c r="J141"/>
  <c r="BK195"/>
  <c r="BK194"/>
  <c r="J184"/>
  <c r="J179"/>
  <c r="BK161"/>
  <c r="J154"/>
  <c r="J149"/>
  <c r="BK144"/>
  <c i="19" r="BK175"/>
  <c r="J170"/>
  <c r="BK159"/>
  <c r="J147"/>
  <c r="BK140"/>
  <c r="BK134"/>
  <c r="BK172"/>
  <c r="J168"/>
  <c r="J161"/>
  <c r="BK160"/>
  <c r="BK157"/>
  <c r="BK154"/>
  <c r="BK150"/>
  <c r="BK143"/>
  <c r="J132"/>
  <c r="BK168"/>
  <c r="J165"/>
  <c r="J159"/>
  <c r="J156"/>
  <c r="J150"/>
  <c r="BK145"/>
  <c r="J140"/>
  <c r="BK132"/>
  <c r="J164"/>
  <c r="BK158"/>
  <c r="J154"/>
  <c r="BK146"/>
  <c r="J143"/>
  <c r="J136"/>
  <c r="J129"/>
  <c i="20" r="BK133"/>
  <c r="J136"/>
  <c r="BK128"/>
  <c r="BK137"/>
  <c r="J128"/>
  <c i="2" r="BK183"/>
  <c r="J171"/>
  <c r="J163"/>
  <c r="BK157"/>
  <c r="J150"/>
  <c r="J145"/>
  <c r="J138"/>
  <c i="1" r="AS114"/>
  <c i="2" r="BK186"/>
  <c r="BK180"/>
  <c r="BK169"/>
  <c r="BK159"/>
  <c r="J143"/>
  <c r="BK138"/>
  <c i="1" r="AS106"/>
  <c i="2" r="BK177"/>
  <c r="BK172"/>
  <c r="BK163"/>
  <c r="J159"/>
  <c r="BK147"/>
  <c r="J142"/>
  <c i="3" r="BK176"/>
  <c r="BK168"/>
  <c r="BK161"/>
  <c r="BK159"/>
  <c r="BK156"/>
  <c r="BK150"/>
  <c r="BK141"/>
  <c r="BK135"/>
  <c r="J129"/>
  <c r="J168"/>
  <c r="J159"/>
  <c r="BK155"/>
  <c r="J146"/>
  <c r="J141"/>
  <c r="BK133"/>
  <c r="BK140"/>
  <c r="BK130"/>
  <c r="BK169"/>
  <c r="J157"/>
  <c r="J155"/>
  <c r="J150"/>
  <c r="BK143"/>
  <c r="BK137"/>
  <c i="4" r="BK136"/>
  <c r="J135"/>
  <c r="J128"/>
  <c r="J136"/>
  <c r="BK135"/>
  <c r="J131"/>
  <c r="BK132"/>
  <c r="BK128"/>
  <c i="5" r="BK148"/>
  <c r="BK130"/>
  <c r="J139"/>
  <c r="BK136"/>
  <c r="J134"/>
  <c r="J130"/>
  <c r="J145"/>
  <c r="J137"/>
  <c r="BK131"/>
  <c i="6" r="BK127"/>
  <c r="J126"/>
  <c i="2" r="J186"/>
  <c r="J172"/>
  <c r="BK165"/>
  <c r="BK160"/>
  <c r="J153"/>
  <c r="J141"/>
  <c r="BK135"/>
  <c i="1" r="AS110"/>
  <c i="2" r="J183"/>
  <c r="BK175"/>
  <c r="BK168"/>
  <c r="J157"/>
  <c r="BK142"/>
  <c r="J137"/>
  <c i="1" r="AS99"/>
  <c i="2" r="BK171"/>
  <c r="BK162"/>
  <c r="BK150"/>
  <c r="BK143"/>
  <c r="J135"/>
  <c i="3" r="J172"/>
  <c r="BK171"/>
  <c r="BK165"/>
  <c r="BK160"/>
  <c r="J158"/>
  <c r="J154"/>
  <c r="J148"/>
  <c r="J143"/>
  <c r="J130"/>
  <c r="J160"/>
  <c r="BK154"/>
  <c r="J144"/>
  <c r="J131"/>
  <c r="J176"/>
  <c r="J174"/>
  <c r="J165"/>
  <c r="J156"/>
  <c r="BK144"/>
  <c r="J135"/>
  <c i="4" r="BK137"/>
  <c r="J133"/>
  <c r="J126"/>
  <c r="J132"/>
  <c r="BK133"/>
  <c i="5" r="BK151"/>
  <c r="J144"/>
  <c r="BK141"/>
  <c r="J135"/>
  <c r="BK139"/>
  <c r="J132"/>
  <c i="6" r="J127"/>
  <c r="BK126"/>
  <c r="J125"/>
  <c i="7" r="BK192"/>
  <c r="J185"/>
  <c r="BK169"/>
  <c r="J148"/>
  <c r="J140"/>
  <c r="BK174"/>
  <c r="J169"/>
  <c r="J160"/>
  <c r="J146"/>
  <c r="BK143"/>
  <c r="BK133"/>
  <c r="BK196"/>
  <c r="J182"/>
  <c r="J179"/>
  <c r="BK170"/>
  <c r="BK160"/>
  <c r="BK153"/>
  <c r="J150"/>
  <c r="J143"/>
  <c r="BK140"/>
  <c r="BK197"/>
  <c r="J195"/>
  <c r="J190"/>
  <c r="BK184"/>
  <c r="BK182"/>
  <c r="BK171"/>
  <c r="BK167"/>
  <c r="J161"/>
  <c r="J153"/>
  <c r="J152"/>
  <c r="BK148"/>
  <c r="BK142"/>
  <c r="BK139"/>
  <c i="8" r="J163"/>
  <c r="J159"/>
  <c r="J153"/>
  <c r="J152"/>
  <c r="J146"/>
  <c r="BK141"/>
  <c r="J134"/>
  <c r="BK129"/>
  <c r="BK168"/>
  <c r="BK156"/>
  <c r="BK154"/>
  <c r="J148"/>
  <c r="BK146"/>
  <c r="J140"/>
  <c r="BK136"/>
  <c r="BK134"/>
  <c r="J129"/>
  <c r="BK166"/>
  <c r="BK163"/>
  <c r="BK153"/>
  <c r="BK148"/>
  <c r="J145"/>
  <c r="J143"/>
  <c r="BK170"/>
  <c r="J168"/>
  <c r="J162"/>
  <c r="BK159"/>
  <c r="J154"/>
  <c r="J150"/>
  <c r="BK145"/>
  <c r="BK138"/>
  <c r="J136"/>
  <c r="J132"/>
  <c i="9" r="BK136"/>
  <c r="J133"/>
  <c r="J137"/>
  <c r="BK133"/>
  <c r="BK130"/>
  <c r="J136"/>
  <c r="J132"/>
  <c r="J128"/>
  <c r="BK132"/>
  <c r="BK128"/>
  <c i="10" r="J185"/>
  <c r="J180"/>
  <c r="J177"/>
  <c r="BK171"/>
  <c r="J160"/>
  <c r="J159"/>
  <c r="BK145"/>
  <c r="BK140"/>
  <c r="J139"/>
  <c r="J192"/>
  <c r="BK187"/>
  <c r="BK183"/>
  <c r="BK182"/>
  <c r="J167"/>
  <c r="BK160"/>
  <c r="BK159"/>
  <c r="BK152"/>
  <c r="BK143"/>
  <c r="J141"/>
  <c r="J190"/>
  <c r="J182"/>
  <c r="BK170"/>
  <c r="BK154"/>
  <c r="J152"/>
  <c r="BK147"/>
  <c r="J145"/>
  <c r="BK132"/>
  <c r="J191"/>
  <c r="J183"/>
  <c r="BK180"/>
  <c r="J171"/>
  <c r="J169"/>
  <c r="BK151"/>
  <c r="BK141"/>
  <c r="J140"/>
  <c r="BK138"/>
  <c i="11" r="J174"/>
  <c r="J160"/>
  <c r="BK157"/>
  <c r="J156"/>
  <c r="J147"/>
  <c r="BK141"/>
  <c r="BK131"/>
  <c r="BK170"/>
  <c r="BK167"/>
  <c r="BK160"/>
  <c r="J154"/>
  <c r="BK152"/>
  <c r="J146"/>
  <c r="BK138"/>
  <c r="BK134"/>
  <c r="J131"/>
  <c r="BK129"/>
  <c r="J166"/>
  <c r="BK156"/>
  <c r="BK150"/>
  <c r="BK148"/>
  <c r="J143"/>
  <c r="BK174"/>
  <c r="J170"/>
  <c r="J167"/>
  <c r="J163"/>
  <c r="BK159"/>
  <c r="J157"/>
  <c r="J148"/>
  <c r="BK145"/>
  <c r="BK140"/>
  <c r="J134"/>
  <c r="J129"/>
  <c i="12" r="BK129"/>
  <c r="BK137"/>
  <c r="BK135"/>
  <c r="J129"/>
  <c r="J135"/>
  <c r="BK133"/>
  <c r="J127"/>
  <c i="13" r="BK195"/>
  <c r="J188"/>
  <c r="BK183"/>
  <c r="J171"/>
  <c r="J156"/>
  <c r="J145"/>
  <c r="BK194"/>
  <c r="J183"/>
  <c r="BK179"/>
  <c r="BK171"/>
  <c r="J168"/>
  <c r="J161"/>
  <c r="J147"/>
  <c r="BK144"/>
  <c r="BK142"/>
  <c r="BK141"/>
  <c r="BK133"/>
  <c r="BK172"/>
  <c r="BK169"/>
  <c r="BK156"/>
  <c r="J153"/>
  <c r="J151"/>
  <c r="BK147"/>
  <c r="J143"/>
  <c r="BK140"/>
  <c r="J181"/>
  <c r="J178"/>
  <c r="J170"/>
  <c r="BK149"/>
  <c r="BK145"/>
  <c r="J141"/>
  <c r="J134"/>
  <c i="14" r="J172"/>
  <c r="BK169"/>
  <c r="J165"/>
  <c r="BK162"/>
  <c r="J161"/>
  <c r="BK156"/>
  <c r="BK155"/>
  <c r="J153"/>
  <c r="BK148"/>
  <c r="J145"/>
  <c r="J138"/>
  <c r="J134"/>
  <c r="BK131"/>
  <c r="BK167"/>
  <c r="J158"/>
  <c r="BK157"/>
  <c r="BK154"/>
  <c r="BK150"/>
  <c r="J148"/>
  <c r="BK143"/>
  <c r="J140"/>
  <c r="BK136"/>
  <c r="BK129"/>
  <c r="BK172"/>
  <c r="BK165"/>
  <c r="BK161"/>
  <c r="J157"/>
  <c r="BK153"/>
  <c r="J152"/>
  <c r="BK147"/>
  <c r="J146"/>
  <c r="J143"/>
  <c r="BK140"/>
  <c r="J136"/>
  <c r="J132"/>
  <c i="15" r="BK137"/>
  <c r="BK130"/>
  <c r="J126"/>
  <c r="BK136"/>
  <c r="J134"/>
  <c r="J130"/>
  <c r="BK128"/>
  <c r="BK134"/>
  <c r="BK133"/>
  <c r="J132"/>
  <c r="BK126"/>
  <c i="16" r="BK256"/>
  <c r="J252"/>
  <c r="BK231"/>
  <c r="J230"/>
  <c r="J197"/>
  <c r="J182"/>
  <c r="BK170"/>
  <c r="BK166"/>
  <c r="J157"/>
  <c r="J145"/>
  <c r="BK144"/>
  <c r="J231"/>
  <c r="J220"/>
  <c r="J213"/>
  <c r="BK205"/>
  <c r="J193"/>
  <c r="BK182"/>
  <c r="J175"/>
  <c r="J170"/>
  <c r="J166"/>
  <c r="J162"/>
  <c r="BK154"/>
  <c r="J151"/>
  <c r="J143"/>
  <c r="BK142"/>
  <c r="J140"/>
  <c r="J135"/>
  <c r="J275"/>
  <c r="BK272"/>
  <c r="BK258"/>
  <c r="J255"/>
  <c r="BK252"/>
  <c r="BK244"/>
  <c r="J222"/>
  <c r="BK218"/>
  <c r="BK214"/>
  <c r="J209"/>
  <c r="BK197"/>
  <c r="J186"/>
  <c r="BK175"/>
  <c r="BK171"/>
  <c r="J164"/>
  <c r="BK151"/>
  <c r="BK145"/>
  <c r="J142"/>
  <c r="BK139"/>
  <c r="J272"/>
  <c r="BK259"/>
  <c r="J249"/>
  <c r="BK234"/>
  <c r="BK222"/>
  <c r="J205"/>
  <c r="J200"/>
  <c r="BK164"/>
  <c r="J149"/>
  <c r="BK141"/>
  <c r="J137"/>
  <c i="17" r="J143"/>
  <c r="BK136"/>
  <c r="BK143"/>
  <c r="J140"/>
  <c r="J136"/>
  <c r="J129"/>
  <c r="J139"/>
  <c r="BK132"/>
  <c r="BK129"/>
  <c i="18" r="J194"/>
  <c r="J191"/>
  <c r="BK173"/>
  <c r="BK172"/>
  <c r="J169"/>
  <c r="J153"/>
  <c r="J151"/>
  <c r="BK141"/>
  <c r="J134"/>
  <c r="BK133"/>
  <c r="BK191"/>
  <c r="J186"/>
  <c r="J173"/>
  <c r="J171"/>
  <c r="BK169"/>
  <c r="BK154"/>
  <c r="J147"/>
  <c r="BK143"/>
  <c r="BK134"/>
  <c r="J133"/>
  <c r="J189"/>
  <c r="BK186"/>
  <c r="BK182"/>
  <c r="J180"/>
  <c r="BK162"/>
  <c r="J156"/>
  <c r="BK147"/>
  <c r="BK142"/>
  <c r="BK180"/>
  <c r="J168"/>
  <c r="J162"/>
  <c r="BK156"/>
  <c r="BK151"/>
  <c r="BK145"/>
  <c r="J143"/>
  <c r="J140"/>
  <c i="19" r="J172"/>
  <c r="J148"/>
  <c r="J141"/>
  <c r="J175"/>
  <c r="BK170"/>
  <c r="BK167"/>
  <c r="J158"/>
  <c r="BK152"/>
  <c r="J146"/>
  <c r="J138"/>
  <c r="J131"/>
  <c r="BK129"/>
  <c r="J167"/>
  <c r="BK164"/>
  <c r="J157"/>
  <c r="J152"/>
  <c r="BK148"/>
  <c r="BK141"/>
  <c r="BK136"/>
  <c r="J134"/>
  <c r="BK165"/>
  <c r="BK161"/>
  <c r="J160"/>
  <c r="BK156"/>
  <c r="BK147"/>
  <c r="J145"/>
  <c r="BK138"/>
  <c r="BK131"/>
  <c i="20" r="BK136"/>
  <c r="BK134"/>
  <c r="J137"/>
  <c r="J133"/>
  <c r="J132"/>
  <c r="J126"/>
  <c r="J134"/>
  <c r="BK130"/>
  <c r="BK132"/>
  <c r="J130"/>
  <c r="BK126"/>
  <c i="2" l="1" r="R134"/>
  <c r="P144"/>
  <c r="R152"/>
  <c r="T152"/>
  <c r="BK167"/>
  <c r="J167"/>
  <c r="J105"/>
  <c r="R167"/>
  <c i="3" r="P128"/>
  <c r="P127"/>
  <c r="P167"/>
  <c r="P164"/>
  <c i="4" r="P125"/>
  <c r="R125"/>
  <c r="R130"/>
  <c i="5" r="P129"/>
  <c r="BK138"/>
  <c r="J138"/>
  <c r="J101"/>
  <c r="R138"/>
  <c r="BK143"/>
  <c r="J143"/>
  <c r="J103"/>
  <c r="T143"/>
  <c i="6" r="P124"/>
  <c r="P123"/>
  <c r="P122"/>
  <c i="1" r="AU101"/>
  <c i="7" r="BK132"/>
  <c r="P132"/>
  <c r="BK159"/>
  <c r="J159"/>
  <c r="J101"/>
  <c r="R159"/>
  <c r="P166"/>
  <c r="BK178"/>
  <c r="J178"/>
  <c r="J103"/>
  <c r="T178"/>
  <c r="R194"/>
  <c i="8" r="R128"/>
  <c r="R127"/>
  <c r="R161"/>
  <c r="R158"/>
  <c i="9" r="R125"/>
  <c r="T131"/>
  <c i="10" r="R130"/>
  <c r="P158"/>
  <c r="T158"/>
  <c r="T165"/>
  <c r="R176"/>
  <c r="P189"/>
  <c i="11" r="BK128"/>
  <c r="J128"/>
  <c r="J100"/>
  <c r="R128"/>
  <c r="R127"/>
  <c r="P165"/>
  <c r="P162"/>
  <c i="12" r="R125"/>
  <c r="T132"/>
  <c i="13" r="P132"/>
  <c r="BK160"/>
  <c r="J160"/>
  <c r="J101"/>
  <c r="BK167"/>
  <c r="J167"/>
  <c r="J102"/>
  <c r="R167"/>
  <c r="P177"/>
  <c r="T192"/>
  <c i="14" r="P128"/>
  <c r="R160"/>
  <c i="15" r="P125"/>
  <c r="R131"/>
  <c i="16" r="BK134"/>
  <c r="P161"/>
  <c r="P169"/>
  <c r="R181"/>
  <c r="T196"/>
  <c r="T243"/>
  <c r="R257"/>
  <c i="17" r="T131"/>
  <c r="T138"/>
  <c i="18" r="P132"/>
  <c r="BK160"/>
  <c r="J160"/>
  <c r="J101"/>
  <c r="P167"/>
  <c r="BK178"/>
  <c r="J178"/>
  <c r="J103"/>
  <c r="BK193"/>
  <c r="J193"/>
  <c r="J108"/>
  <c i="19" r="P163"/>
  <c i="20" r="R125"/>
  <c i="15" r="T125"/>
  <c r="T124"/>
  <c r="T123"/>
  <c r="T131"/>
  <c i="16" r="P134"/>
  <c r="BK161"/>
  <c r="J161"/>
  <c r="J101"/>
  <c r="BK169"/>
  <c r="J169"/>
  <c r="J102"/>
  <c r="BK181"/>
  <c r="J181"/>
  <c r="J103"/>
  <c r="BK196"/>
  <c r="J196"/>
  <c r="J104"/>
  <c r="BK243"/>
  <c r="J243"/>
  <c r="J105"/>
  <c r="BK257"/>
  <c r="J257"/>
  <c r="J106"/>
  <c i="17" r="R131"/>
  <c r="BK138"/>
  <c r="J138"/>
  <c r="J103"/>
  <c i="18" r="BK132"/>
  <c r="J132"/>
  <c r="J100"/>
  <c r="P160"/>
  <c r="BK167"/>
  <c r="J167"/>
  <c r="J102"/>
  <c r="R178"/>
  <c r="P193"/>
  <c i="19" r="P128"/>
  <c r="P127"/>
  <c r="P126"/>
  <c i="1" r="AU119"/>
  <c i="19" r="BK163"/>
  <c r="J163"/>
  <c r="J101"/>
  <c i="20" r="P125"/>
  <c r="P124"/>
  <c r="P123"/>
  <c i="1" r="AU120"/>
  <c i="20" r="P131"/>
  <c i="2" r="P134"/>
  <c r="BK144"/>
  <c r="J144"/>
  <c r="J101"/>
  <c r="T144"/>
  <c r="BK152"/>
  <c r="J152"/>
  <c r="J103"/>
  <c r="BK158"/>
  <c r="J158"/>
  <c r="J104"/>
  <c r="R158"/>
  <c r="P167"/>
  <c i="3" r="BK128"/>
  <c r="J128"/>
  <c r="J100"/>
  <c r="T128"/>
  <c r="T127"/>
  <c r="T167"/>
  <c r="T164"/>
  <c i="4" r="BK130"/>
  <c r="J130"/>
  <c r="J101"/>
  <c r="T130"/>
  <c i="5" r="R129"/>
  <c r="P138"/>
  <c r="P143"/>
  <c i="6" r="BK124"/>
  <c r="J124"/>
  <c r="J100"/>
  <c r="T124"/>
  <c r="T123"/>
  <c r="T122"/>
  <c i="7" r="T132"/>
  <c r="BK166"/>
  <c r="J166"/>
  <c r="J102"/>
  <c r="T166"/>
  <c r="R178"/>
  <c r="P194"/>
  <c i="8" r="P128"/>
  <c r="P127"/>
  <c r="BK161"/>
  <c r="J161"/>
  <c r="J102"/>
  <c r="T161"/>
  <c r="T158"/>
  <c i="9" r="P125"/>
  <c r="T125"/>
  <c r="T124"/>
  <c r="T123"/>
  <c r="P131"/>
  <c i="10" r="T130"/>
  <c r="T129"/>
  <c r="R158"/>
  <c r="P165"/>
  <c r="BK176"/>
  <c r="J176"/>
  <c r="J103"/>
  <c r="T176"/>
  <c r="BK189"/>
  <c r="J189"/>
  <c r="J106"/>
  <c r="R189"/>
  <c i="11" r="T128"/>
  <c r="T127"/>
  <c r="R165"/>
  <c r="R162"/>
  <c r="R126"/>
  <c i="12" r="P125"/>
  <c r="BK132"/>
  <c r="J132"/>
  <c r="J101"/>
  <c r="R132"/>
  <c i="13" r="BK132"/>
  <c r="J132"/>
  <c r="J100"/>
  <c r="R132"/>
  <c r="P160"/>
  <c r="T160"/>
  <c r="T167"/>
  <c r="R177"/>
  <c r="P192"/>
  <c i="14" r="BK128"/>
  <c r="J128"/>
  <c r="J100"/>
  <c r="T128"/>
  <c r="T127"/>
  <c r="T126"/>
  <c r="T160"/>
  <c i="15" r="BK125"/>
  <c r="J125"/>
  <c r="J100"/>
  <c r="P131"/>
  <c i="16" r="T134"/>
  <c r="T161"/>
  <c r="T169"/>
  <c r="T181"/>
  <c r="P196"/>
  <c r="R243"/>
  <c r="P257"/>
  <c i="17" r="P131"/>
  <c r="P130"/>
  <c r="P126"/>
  <c i="1" r="AU116"/>
  <c i="17" r="P138"/>
  <c i="18" r="R132"/>
  <c r="T160"/>
  <c r="T167"/>
  <c r="P178"/>
  <c r="T193"/>
  <c i="19" r="T128"/>
  <c r="R163"/>
  <c i="20" r="BK125"/>
  <c r="J125"/>
  <c r="J100"/>
  <c r="BK131"/>
  <c r="J131"/>
  <c r="J101"/>
  <c r="R131"/>
  <c i="2" r="BK134"/>
  <c r="J134"/>
  <c r="J100"/>
  <c r="T134"/>
  <c r="R144"/>
  <c r="P152"/>
  <c r="P158"/>
  <c r="T158"/>
  <c r="T167"/>
  <c i="3" r="R128"/>
  <c r="R127"/>
  <c r="BK167"/>
  <c r="J167"/>
  <c r="J102"/>
  <c r="R167"/>
  <c r="R164"/>
  <c i="4" r="BK125"/>
  <c r="J125"/>
  <c r="J100"/>
  <c r="T125"/>
  <c r="T124"/>
  <c r="T123"/>
  <c r="P130"/>
  <c i="5" r="BK129"/>
  <c r="J129"/>
  <c r="J100"/>
  <c r="T129"/>
  <c r="T128"/>
  <c r="T127"/>
  <c r="T138"/>
  <c r="R143"/>
  <c i="6" r="R124"/>
  <c r="R123"/>
  <c r="R122"/>
  <c i="7" r="R132"/>
  <c r="R131"/>
  <c r="R130"/>
  <c r="P159"/>
  <c r="T159"/>
  <c r="R166"/>
  <c r="P178"/>
  <c r="BK194"/>
  <c r="J194"/>
  <c r="J108"/>
  <c r="T194"/>
  <c i="8" r="BK128"/>
  <c r="J128"/>
  <c r="J100"/>
  <c r="T128"/>
  <c r="T127"/>
  <c r="P161"/>
  <c r="P158"/>
  <c i="9" r="BK125"/>
  <c r="J125"/>
  <c r="J100"/>
  <c r="BK131"/>
  <c r="J131"/>
  <c r="J101"/>
  <c r="R131"/>
  <c i="10" r="BK130"/>
  <c r="J130"/>
  <c r="J100"/>
  <c r="P130"/>
  <c r="BK158"/>
  <c r="J158"/>
  <c r="J101"/>
  <c r="BK165"/>
  <c r="J165"/>
  <c r="J102"/>
  <c r="R165"/>
  <c r="P176"/>
  <c r="T189"/>
  <c i="11" r="P128"/>
  <c r="P127"/>
  <c r="BK165"/>
  <c r="J165"/>
  <c r="J102"/>
  <c r="T165"/>
  <c r="T162"/>
  <c i="12" r="BK125"/>
  <c r="J125"/>
  <c r="J100"/>
  <c r="T125"/>
  <c r="T124"/>
  <c r="T123"/>
  <c r="P132"/>
  <c i="13" r="T132"/>
  <c r="T131"/>
  <c r="T130"/>
  <c r="R160"/>
  <c r="P167"/>
  <c r="BK177"/>
  <c r="J177"/>
  <c r="J103"/>
  <c r="T177"/>
  <c r="BK192"/>
  <c r="J192"/>
  <c r="J108"/>
  <c r="R192"/>
  <c i="14" r="R128"/>
  <c r="R127"/>
  <c r="R126"/>
  <c r="BK160"/>
  <c r="J160"/>
  <c r="J101"/>
  <c r="P160"/>
  <c i="15" r="R125"/>
  <c r="R124"/>
  <c r="R123"/>
  <c r="BK131"/>
  <c r="J131"/>
  <c r="J101"/>
  <c i="16" r="R134"/>
  <c r="R161"/>
  <c r="R169"/>
  <c r="P181"/>
  <c r="R196"/>
  <c r="P243"/>
  <c r="T257"/>
  <c i="17" r="BK131"/>
  <c r="J131"/>
  <c r="J102"/>
  <c r="R138"/>
  <c i="18" r="T132"/>
  <c r="T131"/>
  <c r="T130"/>
  <c r="R160"/>
  <c r="R167"/>
  <c r="T178"/>
  <c r="R193"/>
  <c i="19" r="BK128"/>
  <c r="J128"/>
  <c r="J100"/>
  <c r="R128"/>
  <c r="R127"/>
  <c r="R126"/>
  <c r="T163"/>
  <c i="20" r="T125"/>
  <c r="T131"/>
  <c i="2" r="BK149"/>
  <c r="J149"/>
  <c r="J102"/>
  <c r="BK182"/>
  <c r="J182"/>
  <c r="J109"/>
  <c i="3" r="BK173"/>
  <c r="J173"/>
  <c r="J103"/>
  <c i="11" r="BK171"/>
  <c r="J171"/>
  <c r="J103"/>
  <c i="13" r="BK184"/>
  <c r="J184"/>
  <c r="J104"/>
  <c i="14" r="BK171"/>
  <c r="J171"/>
  <c r="J104"/>
  <c i="16" r="BK274"/>
  <c r="J274"/>
  <c r="J110"/>
  <c i="18" r="BK188"/>
  <c r="J188"/>
  <c r="J106"/>
  <c r="BK190"/>
  <c r="J190"/>
  <c r="J107"/>
  <c i="19" r="BK169"/>
  <c r="J169"/>
  <c r="J102"/>
  <c r="BK171"/>
  <c r="J171"/>
  <c r="J103"/>
  <c r="BK174"/>
  <c r="J174"/>
  <c r="J104"/>
  <c i="16" r="BK263"/>
  <c r="J263"/>
  <c r="J108"/>
  <c i="2" r="BK176"/>
  <c r="J176"/>
  <c r="J106"/>
  <c i="5" r="BK147"/>
  <c r="J147"/>
  <c r="J104"/>
  <c r="BK150"/>
  <c r="J150"/>
  <c r="J105"/>
  <c i="8" r="BK169"/>
  <c r="J169"/>
  <c r="J104"/>
  <c i="11" r="BK162"/>
  <c r="J162"/>
  <c r="J101"/>
  <c i="16" r="BK271"/>
  <c r="J271"/>
  <c r="J109"/>
  <c i="17" r="BK142"/>
  <c r="J142"/>
  <c r="J104"/>
  <c i="18" r="BK185"/>
  <c r="J185"/>
  <c r="J104"/>
  <c i="2" r="BK179"/>
  <c r="J179"/>
  <c r="J108"/>
  <c r="BK185"/>
  <c r="J185"/>
  <c r="J110"/>
  <c i="3" r="BK175"/>
  <c r="J175"/>
  <c r="J104"/>
  <c i="7" r="BK186"/>
  <c r="J186"/>
  <c r="J104"/>
  <c r="BK189"/>
  <c r="J189"/>
  <c r="J106"/>
  <c r="BK191"/>
  <c r="J191"/>
  <c r="J107"/>
  <c i="8" r="BK167"/>
  <c r="J167"/>
  <c r="J103"/>
  <c i="10" r="BK184"/>
  <c r="J184"/>
  <c r="J104"/>
  <c r="BK186"/>
  <c r="J186"/>
  <c r="J105"/>
  <c i="11" r="BK173"/>
  <c r="J173"/>
  <c r="J104"/>
  <c i="13" r="BK187"/>
  <c r="J187"/>
  <c r="J106"/>
  <c r="BK189"/>
  <c r="J189"/>
  <c r="J107"/>
  <c i="14" r="BK166"/>
  <c r="J166"/>
  <c r="J102"/>
  <c r="BK168"/>
  <c r="J168"/>
  <c r="J103"/>
  <c i="17" r="BK128"/>
  <c r="BK127"/>
  <c r="J127"/>
  <c r="J99"/>
  <c i="20" r="J93"/>
  <c r="BE128"/>
  <c r="BE134"/>
  <c r="BE126"/>
  <c r="BE132"/>
  <c r="BE133"/>
  <c r="BE136"/>
  <c r="E85"/>
  <c r="F93"/>
  <c r="J94"/>
  <c r="J117"/>
  <c r="BE137"/>
  <c r="F94"/>
  <c r="BE130"/>
  <c i="19" r="J93"/>
  <c r="F123"/>
  <c r="BE132"/>
  <c r="BE150"/>
  <c r="BE161"/>
  <c r="BE167"/>
  <c r="BE170"/>
  <c r="BE172"/>
  <c r="E85"/>
  <c r="J120"/>
  <c r="J123"/>
  <c r="BE129"/>
  <c r="BE138"/>
  <c r="BE146"/>
  <c r="BE156"/>
  <c r="BE158"/>
  <c r="BE159"/>
  <c r="BE160"/>
  <c r="BE164"/>
  <c r="BE175"/>
  <c r="BE134"/>
  <c r="BE140"/>
  <c r="BE141"/>
  <c r="BE145"/>
  <c r="BE147"/>
  <c r="BE165"/>
  <c r="F93"/>
  <c r="BE131"/>
  <c r="BE136"/>
  <c r="BE143"/>
  <c r="BE148"/>
  <c r="BE152"/>
  <c r="BE154"/>
  <c r="BE157"/>
  <c r="BE168"/>
  <c i="17" r="BK130"/>
  <c r="J130"/>
  <c r="J101"/>
  <c i="18" r="E85"/>
  <c r="F94"/>
  <c r="J124"/>
  <c r="J127"/>
  <c r="BE133"/>
  <c r="BE134"/>
  <c r="BE141"/>
  <c r="BE168"/>
  <c r="BE171"/>
  <c r="BE172"/>
  <c r="BE184"/>
  <c r="BE189"/>
  <c r="J93"/>
  <c r="F126"/>
  <c r="BE151"/>
  <c r="BE153"/>
  <c r="BE169"/>
  <c r="BE191"/>
  <c r="BE194"/>
  <c r="BE145"/>
  <c r="BE147"/>
  <c r="BE149"/>
  <c r="BE161"/>
  <c r="BE162"/>
  <c r="BE173"/>
  <c r="BE179"/>
  <c r="BE195"/>
  <c r="BE140"/>
  <c r="BE142"/>
  <c r="BE143"/>
  <c r="BE144"/>
  <c r="BE154"/>
  <c r="BE156"/>
  <c r="BE180"/>
  <c r="BE182"/>
  <c r="BE186"/>
  <c r="BE196"/>
  <c i="17" r="E85"/>
  <c r="F94"/>
  <c r="J120"/>
  <c r="F122"/>
  <c r="J123"/>
  <c r="BE129"/>
  <c r="BE132"/>
  <c r="BE136"/>
  <c i="16" r="J134"/>
  <c r="J100"/>
  <c i="17" r="J93"/>
  <c r="BE134"/>
  <c r="BE139"/>
  <c r="BE140"/>
  <c r="BE141"/>
  <c r="BE143"/>
  <c i="16" r="J91"/>
  <c r="F94"/>
  <c r="BE136"/>
  <c r="BE144"/>
  <c r="BE151"/>
  <c r="BE167"/>
  <c r="BE170"/>
  <c r="BE175"/>
  <c r="BE214"/>
  <c r="BE230"/>
  <c r="BE244"/>
  <c r="BE245"/>
  <c r="BE258"/>
  <c r="BE264"/>
  <c r="F93"/>
  <c r="J94"/>
  <c r="BE158"/>
  <c r="BE178"/>
  <c r="BE201"/>
  <c r="BE231"/>
  <c r="BE259"/>
  <c r="BE275"/>
  <c r="E85"/>
  <c r="J93"/>
  <c r="BE135"/>
  <c r="BE137"/>
  <c r="BE143"/>
  <c r="BE162"/>
  <c r="BE222"/>
  <c r="BE234"/>
  <c r="BE249"/>
  <c r="BE252"/>
  <c r="BE255"/>
  <c r="BE256"/>
  <c r="BE272"/>
  <c r="BE139"/>
  <c r="BE140"/>
  <c r="BE141"/>
  <c r="BE142"/>
  <c r="BE145"/>
  <c r="BE149"/>
  <c r="BE154"/>
  <c r="BE157"/>
  <c r="BE164"/>
  <c r="BE166"/>
  <c r="BE171"/>
  <c r="BE182"/>
  <c r="BE186"/>
  <c r="BE193"/>
  <c r="BE197"/>
  <c r="BE200"/>
  <c r="BE205"/>
  <c r="BE209"/>
  <c r="BE213"/>
  <c r="BE217"/>
  <c r="BE218"/>
  <c r="BE220"/>
  <c i="15" r="J91"/>
  <c r="J120"/>
  <c r="BE132"/>
  <c r="BE134"/>
  <c r="J93"/>
  <c r="F120"/>
  <c r="BE126"/>
  <c r="BE128"/>
  <c r="F93"/>
  <c r="E111"/>
  <c r="BE133"/>
  <c r="BE137"/>
  <c r="BE130"/>
  <c r="BE136"/>
  <c i="13" r="BK131"/>
  <c r="J131"/>
  <c r="J99"/>
  <c i="14" r="J91"/>
  <c r="F94"/>
  <c r="E114"/>
  <c r="J123"/>
  <c r="BE132"/>
  <c r="BE138"/>
  <c r="BE143"/>
  <c r="BE145"/>
  <c r="BE147"/>
  <c r="BE148"/>
  <c r="BE152"/>
  <c r="BE154"/>
  <c r="BE156"/>
  <c r="BE164"/>
  <c r="F93"/>
  <c r="J122"/>
  <c r="BE134"/>
  <c r="BE136"/>
  <c r="BE141"/>
  <c r="BE153"/>
  <c r="BE158"/>
  <c r="BE162"/>
  <c r="BE165"/>
  <c r="BE129"/>
  <c r="BE131"/>
  <c r="BE140"/>
  <c r="BE146"/>
  <c r="BE150"/>
  <c r="BE155"/>
  <c r="BE157"/>
  <c r="BE161"/>
  <c r="BE167"/>
  <c r="BE169"/>
  <c r="BE172"/>
  <c i="13" r="J91"/>
  <c r="F94"/>
  <c r="BE134"/>
  <c r="BE143"/>
  <c r="BE153"/>
  <c r="BE154"/>
  <c r="BE156"/>
  <c r="BE168"/>
  <c r="BE171"/>
  <c r="BE185"/>
  <c r="E85"/>
  <c r="F93"/>
  <c r="J126"/>
  <c r="J127"/>
  <c r="BE141"/>
  <c r="BE142"/>
  <c r="BE144"/>
  <c r="BE161"/>
  <c r="BE178"/>
  <c r="BE181"/>
  <c r="BE183"/>
  <c r="BE193"/>
  <c r="BE133"/>
  <c r="BE147"/>
  <c r="BE149"/>
  <c r="BE172"/>
  <c r="BE188"/>
  <c r="BE190"/>
  <c r="BE140"/>
  <c r="BE145"/>
  <c r="BE151"/>
  <c r="BE162"/>
  <c r="BE169"/>
  <c r="BE170"/>
  <c r="BE179"/>
  <c r="BE194"/>
  <c r="BE195"/>
  <c i="12" r="E85"/>
  <c r="J91"/>
  <c r="F94"/>
  <c r="F119"/>
  <c r="J120"/>
  <c r="BE129"/>
  <c r="BE134"/>
  <c r="BE135"/>
  <c r="BE137"/>
  <c i="11" r="BK127"/>
  <c r="BK126"/>
  <c r="J126"/>
  <c i="12" r="J93"/>
  <c r="BE126"/>
  <c r="BE131"/>
  <c r="BE133"/>
  <c r="BE138"/>
  <c r="BE127"/>
  <c i="11" r="J93"/>
  <c r="E114"/>
  <c r="F122"/>
  <c r="BE141"/>
  <c r="BE147"/>
  <c r="BE150"/>
  <c r="BE152"/>
  <c r="BE154"/>
  <c r="BE174"/>
  <c r="J91"/>
  <c r="F94"/>
  <c r="BE129"/>
  <c r="BE131"/>
  <c r="BE134"/>
  <c r="BE140"/>
  <c r="BE157"/>
  <c r="BE167"/>
  <c r="BE169"/>
  <c r="BE170"/>
  <c r="BE143"/>
  <c r="BE148"/>
  <c r="BE156"/>
  <c r="BE158"/>
  <c r="BE172"/>
  <c r="J94"/>
  <c r="BE132"/>
  <c r="BE136"/>
  <c r="BE138"/>
  <c r="BE145"/>
  <c r="BE146"/>
  <c r="BE159"/>
  <c r="BE160"/>
  <c r="BE163"/>
  <c r="BE166"/>
  <c i="10" r="J91"/>
  <c r="F94"/>
  <c r="J125"/>
  <c r="BE142"/>
  <c r="BE143"/>
  <c r="BE145"/>
  <c r="BE147"/>
  <c r="BE154"/>
  <c r="BE160"/>
  <c r="BE185"/>
  <c r="J93"/>
  <c r="F124"/>
  <c r="BE138"/>
  <c r="BE140"/>
  <c r="BE159"/>
  <c r="BE166"/>
  <c r="BE169"/>
  <c r="E116"/>
  <c r="BE131"/>
  <c r="BE139"/>
  <c r="BE167"/>
  <c r="BE170"/>
  <c r="BE171"/>
  <c r="BE177"/>
  <c r="BE178"/>
  <c r="BE191"/>
  <c r="BE192"/>
  <c r="BE132"/>
  <c r="BE141"/>
  <c r="BE149"/>
  <c r="BE151"/>
  <c r="BE152"/>
  <c r="BE180"/>
  <c r="BE182"/>
  <c r="BE183"/>
  <c r="BE187"/>
  <c r="BE190"/>
  <c i="9" r="F93"/>
  <c r="F120"/>
  <c r="BE133"/>
  <c r="BE134"/>
  <c r="BE136"/>
  <c i="8" r="BK127"/>
  <c i="9" r="J93"/>
  <c r="E111"/>
  <c r="BE126"/>
  <c r="J91"/>
  <c r="J94"/>
  <c r="BE128"/>
  <c r="BE130"/>
  <c r="BE132"/>
  <c r="BE137"/>
  <c i="7" r="J132"/>
  <c r="J100"/>
  <c i="8" r="F93"/>
  <c r="J93"/>
  <c r="J94"/>
  <c r="J120"/>
  <c r="F123"/>
  <c r="BE132"/>
  <c r="BE141"/>
  <c r="BE147"/>
  <c r="BE153"/>
  <c r="BE155"/>
  <c r="BE165"/>
  <c r="BE129"/>
  <c r="BE131"/>
  <c r="BE136"/>
  <c r="BE138"/>
  <c r="BE143"/>
  <c r="BE150"/>
  <c r="BE154"/>
  <c r="BE156"/>
  <c r="BE168"/>
  <c r="BE170"/>
  <c r="BE152"/>
  <c r="BE159"/>
  <c r="BE162"/>
  <c r="BE163"/>
  <c r="E85"/>
  <c r="BE134"/>
  <c r="BE140"/>
  <c r="BE145"/>
  <c r="BE146"/>
  <c r="BE148"/>
  <c r="BE166"/>
  <c i="7" r="F94"/>
  <c r="F126"/>
  <c r="BE140"/>
  <c r="BE143"/>
  <c r="BE144"/>
  <c r="BE174"/>
  <c r="BE184"/>
  <c r="BE197"/>
  <c r="J91"/>
  <c r="J127"/>
  <c r="BE142"/>
  <c r="BE155"/>
  <c r="BE168"/>
  <c r="BE170"/>
  <c r="BE171"/>
  <c r="BE180"/>
  <c r="BE185"/>
  <c r="BE190"/>
  <c r="E85"/>
  <c r="J93"/>
  <c r="BE133"/>
  <c r="BE139"/>
  <c r="BE146"/>
  <c r="BE148"/>
  <c r="BE150"/>
  <c r="BE152"/>
  <c r="BE167"/>
  <c r="BE169"/>
  <c r="BE182"/>
  <c r="BE187"/>
  <c r="BE192"/>
  <c r="BE141"/>
  <c r="BE153"/>
  <c r="BE160"/>
  <c r="BE161"/>
  <c r="BE179"/>
  <c r="BE195"/>
  <c r="BE196"/>
  <c i="6" r="E85"/>
  <c r="J91"/>
  <c r="J94"/>
  <c r="J118"/>
  <c r="BE127"/>
  <c r="F94"/>
  <c r="F93"/>
  <c r="BE125"/>
  <c r="BE126"/>
  <c i="5" r="J91"/>
  <c r="F94"/>
  <c r="J123"/>
  <c r="BE132"/>
  <c r="BE145"/>
  <c r="F123"/>
  <c r="BE136"/>
  <c r="BE141"/>
  <c r="BE144"/>
  <c r="J94"/>
  <c r="BE130"/>
  <c r="BE131"/>
  <c r="BE134"/>
  <c r="BE139"/>
  <c r="BE148"/>
  <c r="BE151"/>
  <c r="E85"/>
  <c r="BE135"/>
  <c r="BE137"/>
  <c i="4" r="F93"/>
  <c r="J94"/>
  <c r="J119"/>
  <c r="BE128"/>
  <c i="3" r="BK127"/>
  <c r="J127"/>
  <c r="J99"/>
  <c i="4" r="F94"/>
  <c r="E111"/>
  <c r="J117"/>
  <c r="BE133"/>
  <c r="BE126"/>
  <c r="BE131"/>
  <c r="BE132"/>
  <c r="BE135"/>
  <c r="BE136"/>
  <c r="BE137"/>
  <c i="1" r="BC98"/>
  <c i="3" r="BE133"/>
  <c r="BE145"/>
  <c r="BE148"/>
  <c r="BE165"/>
  <c r="BE168"/>
  <c r="BE172"/>
  <c r="BE130"/>
  <c r="BE131"/>
  <c r="BE135"/>
  <c r="BE143"/>
  <c r="E85"/>
  <c r="J93"/>
  <c r="J94"/>
  <c r="J120"/>
  <c r="F123"/>
  <c r="BE129"/>
  <c r="BE137"/>
  <c r="BE139"/>
  <c r="BE141"/>
  <c r="BE144"/>
  <c r="BE146"/>
  <c r="BE152"/>
  <c r="BE156"/>
  <c r="BE157"/>
  <c r="BE162"/>
  <c r="BE174"/>
  <c r="F93"/>
  <c r="BE140"/>
  <c r="BE150"/>
  <c r="BE154"/>
  <c r="BE155"/>
  <c r="BE158"/>
  <c r="BE159"/>
  <c r="BE160"/>
  <c r="BE161"/>
  <c r="BE169"/>
  <c r="BE171"/>
  <c r="BE176"/>
  <c i="2" r="F94"/>
  <c r="F128"/>
  <c r="BE173"/>
  <c r="BE177"/>
  <c r="BE180"/>
  <c r="J94"/>
  <c r="J128"/>
  <c r="BE135"/>
  <c r="BE137"/>
  <c r="BE140"/>
  <c r="BE141"/>
  <c r="BE142"/>
  <c r="BE143"/>
  <c r="BE145"/>
  <c r="BE157"/>
  <c r="BE160"/>
  <c r="BE168"/>
  <c r="BE183"/>
  <c r="E85"/>
  <c r="J91"/>
  <c r="BE138"/>
  <c r="BE147"/>
  <c r="BE150"/>
  <c r="BE153"/>
  <c r="BE155"/>
  <c r="BE159"/>
  <c r="BE162"/>
  <c r="BE163"/>
  <c r="BE165"/>
  <c r="BE169"/>
  <c r="BE171"/>
  <c r="BE172"/>
  <c r="BE175"/>
  <c r="BE186"/>
  <c r="F37"/>
  <c i="1" r="BB96"/>
  <c i="2" r="F38"/>
  <c i="1" r="BC96"/>
  <c i="3" r="F39"/>
  <c i="1" r="BD97"/>
  <c i="4" r="F36"/>
  <c i="1" r="BA98"/>
  <c i="5" r="F38"/>
  <c i="1" r="BC100"/>
  <c i="6" r="F38"/>
  <c i="1" r="BC101"/>
  <c i="6" r="F36"/>
  <c i="1" r="BA101"/>
  <c i="7" r="F37"/>
  <c i="1" r="BB103"/>
  <c i="8" r="J36"/>
  <c i="1" r="AW104"/>
  <c i="8" r="F39"/>
  <c i="1" r="BD104"/>
  <c i="10" r="F37"/>
  <c i="1" r="BB107"/>
  <c i="11" r="F38"/>
  <c i="1" r="BC108"/>
  <c i="12" r="F39"/>
  <c i="1" r="BD109"/>
  <c i="11" r="J32"/>
  <c i="13" r="F36"/>
  <c i="1" r="BA111"/>
  <c i="14" r="F36"/>
  <c i="1" r="BA112"/>
  <c i="15" r="F39"/>
  <c i="1" r="BD113"/>
  <c i="15" r="F36"/>
  <c i="1" r="BA113"/>
  <c i="16" r="J36"/>
  <c i="1" r="AW115"/>
  <c i="17" r="F39"/>
  <c i="1" r="BD116"/>
  <c i="17" r="F37"/>
  <c i="1" r="BB116"/>
  <c i="18" r="F36"/>
  <c i="1" r="BA118"/>
  <c i="18" r="F37"/>
  <c i="1" r="BB118"/>
  <c i="19" r="J36"/>
  <c i="1" r="AW119"/>
  <c i="20" r="F36"/>
  <c i="1" r="BA120"/>
  <c i="20" r="F38"/>
  <c i="1" r="BC120"/>
  <c i="2" r="F39"/>
  <c i="1" r="BD96"/>
  <c i="3" r="J36"/>
  <c i="1" r="AW97"/>
  <c i="4" r="J36"/>
  <c i="1" r="AW98"/>
  <c i="5" r="J36"/>
  <c i="1" r="AW100"/>
  <c i="5" r="F37"/>
  <c i="1" r="BB100"/>
  <c i="7" r="F39"/>
  <c i="1" r="BD103"/>
  <c i="8" r="F36"/>
  <c i="1" r="BA104"/>
  <c i="9" r="F36"/>
  <c i="1" r="BA105"/>
  <c i="9" r="J36"/>
  <c i="1" r="AW105"/>
  <c i="10" r="J36"/>
  <c i="1" r="AW107"/>
  <c i="11" r="F37"/>
  <c i="1" r="BB108"/>
  <c i="12" r="F38"/>
  <c i="1" r="BC109"/>
  <c i="12" r="F37"/>
  <c i="1" r="BB109"/>
  <c i="13" r="F37"/>
  <c i="1" r="BB111"/>
  <c i="14" r="F38"/>
  <c i="1" r="BC112"/>
  <c i="14" r="F39"/>
  <c i="1" r="BD112"/>
  <c i="16" r="F39"/>
  <c i="1" r="BD115"/>
  <c i="17" r="J36"/>
  <c i="1" r="AW116"/>
  <c i="17" r="F36"/>
  <c i="1" r="BA116"/>
  <c i="18" r="J36"/>
  <c i="1" r="AW118"/>
  <c i="19" r="F36"/>
  <c i="1" r="BA119"/>
  <c i="20" r="F39"/>
  <c i="1" r="BD120"/>
  <c i="20" r="J36"/>
  <c i="1" r="AW120"/>
  <c i="2" r="F36"/>
  <c i="1" r="BA96"/>
  <c r="AS94"/>
  <c i="3" r="F37"/>
  <c i="1" r="BB97"/>
  <c i="3" r="F38"/>
  <c i="1" r="BC97"/>
  <c i="5" r="F39"/>
  <c i="1" r="BD100"/>
  <c i="6" r="F37"/>
  <c i="1" r="BB101"/>
  <c i="6" r="J36"/>
  <c i="1" r="AW101"/>
  <c i="7" r="F38"/>
  <c i="1" r="BC103"/>
  <c i="7" r="F36"/>
  <c i="1" r="BA103"/>
  <c i="8" r="F38"/>
  <c i="1" r="BC104"/>
  <c i="9" r="F38"/>
  <c i="1" r="BC105"/>
  <c i="10" r="F36"/>
  <c i="1" r="BA107"/>
  <c i="10" r="F38"/>
  <c i="1" r="BC107"/>
  <c i="11" r="F39"/>
  <c i="1" r="BD108"/>
  <c i="12" r="F36"/>
  <c i="1" r="BA109"/>
  <c i="13" r="J36"/>
  <c i="1" r="AW111"/>
  <c i="14" r="F37"/>
  <c i="1" r="BB112"/>
  <c i="15" r="J36"/>
  <c i="1" r="AW113"/>
  <c i="15" r="F38"/>
  <c i="1" r="BC113"/>
  <c i="16" r="F37"/>
  <c i="1" r="BB115"/>
  <c i="17" r="F38"/>
  <c i="1" r="BC116"/>
  <c i="18" r="F38"/>
  <c i="1" r="BC118"/>
  <c i="19" r="F38"/>
  <c i="1" r="BC119"/>
  <c i="19" r="F39"/>
  <c i="1" r="BD119"/>
  <c i="2" r="J36"/>
  <c i="1" r="AW96"/>
  <c i="3" r="F36"/>
  <c i="1" r="BA97"/>
  <c i="4" r="F37"/>
  <c i="1" r="BB98"/>
  <c i="4" r="F39"/>
  <c i="1" r="BD98"/>
  <c i="5" r="F36"/>
  <c i="1" r="BA100"/>
  <c i="6" r="F39"/>
  <c i="1" r="BD101"/>
  <c i="7" r="J36"/>
  <c i="1" r="AW103"/>
  <c i="8" r="F37"/>
  <c i="1" r="BB104"/>
  <c i="9" r="F39"/>
  <c i="1" r="BD105"/>
  <c i="9" r="F37"/>
  <c i="1" r="BB105"/>
  <c i="10" r="F39"/>
  <c i="1" r="BD107"/>
  <c i="11" r="F36"/>
  <c i="1" r="BA108"/>
  <c i="11" r="J36"/>
  <c i="1" r="AW108"/>
  <c i="12" r="J36"/>
  <c i="1" r="AW109"/>
  <c i="13" r="F38"/>
  <c i="1" r="BC111"/>
  <c i="13" r="F39"/>
  <c i="1" r="BD111"/>
  <c i="14" r="J36"/>
  <c i="1" r="AW112"/>
  <c i="15" r="F37"/>
  <c i="1" r="BB113"/>
  <c i="16" r="F36"/>
  <c i="1" r="BA115"/>
  <c i="16" r="F38"/>
  <c i="1" r="BC115"/>
  <c i="18" r="F39"/>
  <c i="1" r="BD118"/>
  <c i="19" r="F37"/>
  <c i="1" r="BB119"/>
  <c i="20" r="F37"/>
  <c i="1" r="BB120"/>
  <c i="10" l="1" r="P129"/>
  <c r="P128"/>
  <c i="1" r="AU107"/>
  <c i="18" r="R131"/>
  <c r="R130"/>
  <c i="10" r="T128"/>
  <c i="17" r="R130"/>
  <c r="R126"/>
  <c i="16" r="P133"/>
  <c r="P132"/>
  <c i="1" r="AU115"/>
  <c i="12" r="R124"/>
  <c r="R123"/>
  <c i="10" r="R129"/>
  <c r="R128"/>
  <c i="20" r="T124"/>
  <c r="T123"/>
  <c i="11" r="P126"/>
  <c i="1" r="AU108"/>
  <c i="2" r="T133"/>
  <c r="T132"/>
  <c i="13" r="R131"/>
  <c r="R130"/>
  <c i="8" r="P126"/>
  <c i="1" r="AU104"/>
  <c i="15" r="P124"/>
  <c r="P123"/>
  <c i="1" r="AU113"/>
  <c i="9" r="R124"/>
  <c r="R123"/>
  <c i="7" r="BK131"/>
  <c i="5" r="P128"/>
  <c r="P127"/>
  <c i="1" r="AU100"/>
  <c i="4" r="P124"/>
  <c r="P123"/>
  <c i="1" r="AU98"/>
  <c i="8" r="T126"/>
  <c i="3" r="R126"/>
  <c i="19" r="T127"/>
  <c r="T126"/>
  <c i="16" r="T133"/>
  <c r="T132"/>
  <c i="12" r="P124"/>
  <c r="P123"/>
  <c i="1" r="AU109"/>
  <c i="7" r="T131"/>
  <c r="T130"/>
  <c i="5" r="R128"/>
  <c r="R127"/>
  <c i="2" r="P133"/>
  <c r="P132"/>
  <c i="1" r="AU96"/>
  <c i="20" r="R124"/>
  <c r="R123"/>
  <c i="14" r="P127"/>
  <c r="P126"/>
  <c i="1" r="AU112"/>
  <c i="8" r="R126"/>
  <c i="4" r="R124"/>
  <c r="R123"/>
  <c i="16" r="R133"/>
  <c r="R132"/>
  <c i="11" r="T126"/>
  <c i="9" r="P124"/>
  <c r="P123"/>
  <c i="1" r="AU105"/>
  <c i="3" r="T126"/>
  <c i="18" r="P131"/>
  <c r="P130"/>
  <c i="1" r="AU118"/>
  <c i="17" r="T130"/>
  <c r="T126"/>
  <c i="16" r="BK133"/>
  <c r="J133"/>
  <c r="J99"/>
  <c i="13" r="P131"/>
  <c r="P130"/>
  <c i="1" r="AU111"/>
  <c i="7" r="P131"/>
  <c r="P130"/>
  <c i="1" r="AU103"/>
  <c i="3" r="P126"/>
  <c i="1" r="AU97"/>
  <c i="2" r="R133"/>
  <c r="R132"/>
  <c i="3" r="BK164"/>
  <c r="J164"/>
  <c r="J101"/>
  <c i="8" r="BK158"/>
  <c r="J158"/>
  <c r="J101"/>
  <c i="2" r="BK178"/>
  <c r="J178"/>
  <c r="J107"/>
  <c i="14" r="BK127"/>
  <c r="J127"/>
  <c r="J99"/>
  <c i="17" r="J128"/>
  <c r="J100"/>
  <c i="18" r="BK131"/>
  <c r="J131"/>
  <c r="J99"/>
  <c i="15" r="BK124"/>
  <c r="J124"/>
  <c r="J99"/>
  <c i="20" r="BK124"/>
  <c r="J124"/>
  <c r="J99"/>
  <c i="2" r="BK133"/>
  <c r="J133"/>
  <c r="J99"/>
  <c i="4" r="BK124"/>
  <c r="J124"/>
  <c r="J99"/>
  <c i="5" r="BK128"/>
  <c r="J128"/>
  <c r="J99"/>
  <c i="7" r="BK188"/>
  <c r="J188"/>
  <c r="J105"/>
  <c i="9" r="BK124"/>
  <c r="J124"/>
  <c r="J99"/>
  <c i="10" r="BK129"/>
  <c r="J129"/>
  <c r="J99"/>
  <c i="12" r="BK124"/>
  <c r="J124"/>
  <c r="J99"/>
  <c i="13" r="BK186"/>
  <c r="J186"/>
  <c r="J105"/>
  <c i="16" r="BK262"/>
  <c r="J262"/>
  <c r="J107"/>
  <c i="18" r="BK187"/>
  <c r="J187"/>
  <c r="J105"/>
  <c i="19" r="BK127"/>
  <c r="J127"/>
  <c r="J99"/>
  <c i="6" r="BK123"/>
  <c r="J123"/>
  <c r="J99"/>
  <c i="17" r="BK126"/>
  <c r="J126"/>
  <c r="J98"/>
  <c i="13" r="BK130"/>
  <c r="J130"/>
  <c r="J98"/>
  <c i="1" r="AG108"/>
  <c i="11" r="J127"/>
  <c r="J99"/>
  <c r="J98"/>
  <c i="8" r="J127"/>
  <c r="J99"/>
  <c i="3" r="BK126"/>
  <c r="J126"/>
  <c i="1" r="AU99"/>
  <c i="3" r="F35"/>
  <c i="1" r="AZ97"/>
  <c i="3" r="J35"/>
  <c i="1" r="AV97"/>
  <c r="AT97"/>
  <c r="BB95"/>
  <c r="AX95"/>
  <c r="BA95"/>
  <c r="AW95"/>
  <c i="5" r="J35"/>
  <c i="1" r="AV100"/>
  <c r="AT100"/>
  <c r="BB99"/>
  <c r="AX99"/>
  <c i="7" r="J35"/>
  <c i="1" r="AV103"/>
  <c r="AT103"/>
  <c r="BC102"/>
  <c r="AY102"/>
  <c r="BB102"/>
  <c r="AX102"/>
  <c r="BA102"/>
  <c r="AW102"/>
  <c i="10" r="J35"/>
  <c i="1" r="AV107"/>
  <c r="AT107"/>
  <c r="BD106"/>
  <c i="12" r="F35"/>
  <c i="1" r="AZ109"/>
  <c i="13" r="F35"/>
  <c i="1" r="AZ111"/>
  <c i="14" r="F35"/>
  <c i="1" r="AZ112"/>
  <c i="15" r="J35"/>
  <c i="1" r="AV113"/>
  <c r="AT113"/>
  <c r="BA110"/>
  <c r="AW110"/>
  <c r="BD114"/>
  <c r="BB114"/>
  <c r="AX114"/>
  <c r="BA114"/>
  <c r="AW114"/>
  <c i="17" r="F35"/>
  <c i="1" r="AZ116"/>
  <c r="BC114"/>
  <c r="AY114"/>
  <c i="17" r="J35"/>
  <c i="1" r="AV116"/>
  <c r="AT116"/>
  <c i="18" r="J35"/>
  <c i="1" r="AV118"/>
  <c r="AT118"/>
  <c r="BD117"/>
  <c r="BB117"/>
  <c r="AX117"/>
  <c r="AU114"/>
  <c r="AU117"/>
  <c i="2" r="F35"/>
  <c i="1" r="AZ96"/>
  <c i="4" r="F35"/>
  <c i="1" r="AZ98"/>
  <c r="BD95"/>
  <c i="5" r="F35"/>
  <c i="1" r="AZ100"/>
  <c r="BA99"/>
  <c r="AW99"/>
  <c i="6" r="J35"/>
  <c i="1" r="AV101"/>
  <c r="AT101"/>
  <c i="7" r="F35"/>
  <c i="1" r="AZ103"/>
  <c i="8" r="F35"/>
  <c i="1" r="AZ104"/>
  <c i="9" r="F35"/>
  <c i="1" r="AZ105"/>
  <c i="10" r="F35"/>
  <c i="1" r="AZ107"/>
  <c i="12" r="J35"/>
  <c i="1" r="AV109"/>
  <c r="AT109"/>
  <c r="BA106"/>
  <c r="AW106"/>
  <c i="13" r="J35"/>
  <c i="1" r="AV111"/>
  <c r="AT111"/>
  <c i="15" r="F35"/>
  <c i="1" r="AZ113"/>
  <c r="BB110"/>
  <c r="AX110"/>
  <c i="16" r="J35"/>
  <c i="1" r="AV115"/>
  <c r="AT115"/>
  <c i="19" r="J35"/>
  <c i="1" r="AV119"/>
  <c r="AT119"/>
  <c i="20" r="F35"/>
  <c i="1" r="AZ120"/>
  <c r="BC117"/>
  <c r="AY117"/>
  <c i="2" r="J35"/>
  <c i="1" r="AV96"/>
  <c r="AT96"/>
  <c i="3" r="J32"/>
  <c i="1" r="AG97"/>
  <c r="BC95"/>
  <c r="AY95"/>
  <c i="4" r="J35"/>
  <c i="1" r="AV98"/>
  <c r="AT98"/>
  <c r="BC99"/>
  <c r="AY99"/>
  <c r="BD99"/>
  <c i="6" r="F35"/>
  <c i="1" r="AZ101"/>
  <c i="8" r="J35"/>
  <c i="1" r="AV104"/>
  <c r="AT104"/>
  <c i="9" r="J35"/>
  <c i="1" r="AV105"/>
  <c r="AT105"/>
  <c r="BD102"/>
  <c i="11" r="F35"/>
  <c i="1" r="AZ108"/>
  <c i="11" r="J35"/>
  <c i="1" r="AV108"/>
  <c r="AT108"/>
  <c r="AN108"/>
  <c r="BC106"/>
  <c r="AY106"/>
  <c r="BB106"/>
  <c r="AX106"/>
  <c i="14" r="J35"/>
  <c i="1" r="AV112"/>
  <c r="AT112"/>
  <c r="BD110"/>
  <c r="BC110"/>
  <c r="AY110"/>
  <c i="16" r="F35"/>
  <c i="1" r="AZ115"/>
  <c i="18" r="F35"/>
  <c i="1" r="AZ118"/>
  <c i="19" r="F35"/>
  <c i="1" r="AZ119"/>
  <c i="20" r="J35"/>
  <c i="1" r="AV120"/>
  <c r="AT120"/>
  <c r="BA117"/>
  <c r="AW117"/>
  <c i="7" l="1" r="BK130"/>
  <c r="J130"/>
  <c i="5" r="BK127"/>
  <c r="J127"/>
  <c r="J98"/>
  <c i="10" r="BK128"/>
  <c r="J128"/>
  <c i="14" r="BK126"/>
  <c r="J126"/>
  <c r="J98"/>
  <c i="18" r="BK130"/>
  <c r="J130"/>
  <c r="J98"/>
  <c i="8" r="BK126"/>
  <c r="J126"/>
  <c r="J98"/>
  <c i="16" r="BK132"/>
  <c r="J132"/>
  <c r="J98"/>
  <c i="4" r="BK123"/>
  <c r="J123"/>
  <c r="J98"/>
  <c i="9" r="BK123"/>
  <c r="J123"/>
  <c r="J98"/>
  <c i="7" r="J131"/>
  <c r="J99"/>
  <c i="19" r="BK126"/>
  <c r="J126"/>
  <c r="J98"/>
  <c i="20" r="BK123"/>
  <c r="J123"/>
  <c r="J98"/>
  <c i="2" r="BK132"/>
  <c r="J132"/>
  <c i="6" r="BK122"/>
  <c r="J122"/>
  <c r="J98"/>
  <c i="12" r="BK123"/>
  <c r="J123"/>
  <c r="J98"/>
  <c i="15" r="BK123"/>
  <c r="J123"/>
  <c r="J98"/>
  <c i="11" r="J41"/>
  <c i="1" r="AN97"/>
  <c i="3" r="J98"/>
  <c r="J41"/>
  <c i="7" r="J32"/>
  <c i="1" r="AG103"/>
  <c r="AU106"/>
  <c i="2" r="J32"/>
  <c i="1" r="AG96"/>
  <c r="AZ95"/>
  <c r="AV95"/>
  <c r="AT95"/>
  <c r="AZ106"/>
  <c r="AV106"/>
  <c r="AT106"/>
  <c i="17" r="J32"/>
  <c i="1" r="AG116"/>
  <c r="AN116"/>
  <c r="BB94"/>
  <c r="AX94"/>
  <c r="AU110"/>
  <c r="AU102"/>
  <c r="AU95"/>
  <c r="AU94"/>
  <c i="10" r="J32"/>
  <c i="1" r="AG107"/>
  <c r="AZ102"/>
  <c r="AV102"/>
  <c r="AT102"/>
  <c r="AZ117"/>
  <c r="AV117"/>
  <c r="AT117"/>
  <c r="AZ99"/>
  <c r="AV99"/>
  <c r="AT99"/>
  <c r="AZ110"/>
  <c r="AV110"/>
  <c r="AT110"/>
  <c r="BA94"/>
  <c r="W30"/>
  <c r="BC94"/>
  <c r="W32"/>
  <c i="13" r="J32"/>
  <c i="1" r="AG111"/>
  <c r="AZ114"/>
  <c r="AV114"/>
  <c r="AT114"/>
  <c r="BD94"/>
  <c r="W33"/>
  <c i="2" l="1" r="J41"/>
  <c i="7" r="J41"/>
  <c i="10" r="J41"/>
  <c r="J98"/>
  <c i="7" r="J98"/>
  <c i="2" r="J98"/>
  <c i="17" r="J41"/>
  <c i="13" r="J41"/>
  <c i="1" r="AN111"/>
  <c r="AN103"/>
  <c r="AN107"/>
  <c r="AN96"/>
  <c r="AY94"/>
  <c i="14" r="J32"/>
  <c i="1" r="AG112"/>
  <c i="16" r="J32"/>
  <c i="1" r="AG115"/>
  <c r="AN115"/>
  <c i="15" r="J32"/>
  <c i="1" r="AG113"/>
  <c i="8" r="J32"/>
  <c i="1" r="AG104"/>
  <c r="AN104"/>
  <c i="6" r="J32"/>
  <c i="1" r="AG101"/>
  <c i="12" r="J32"/>
  <c i="1" r="AG109"/>
  <c r="AG106"/>
  <c i="19" r="J32"/>
  <c i="1" r="AG119"/>
  <c r="W31"/>
  <c i="4" r="J32"/>
  <c i="1" r="AG98"/>
  <c r="AG95"/>
  <c i="20" r="J32"/>
  <c i="1" r="AG120"/>
  <c i="5" r="J32"/>
  <c i="1" r="AG100"/>
  <c i="9" r="J32"/>
  <c i="1" r="AG105"/>
  <c i="18" r="J32"/>
  <c i="1" r="AG118"/>
  <c r="AW94"/>
  <c r="AK30"/>
  <c r="AZ94"/>
  <c r="AV94"/>
  <c r="AK29"/>
  <c i="5" l="1" r="J41"/>
  <c i="8" r="J41"/>
  <c i="12" r="J41"/>
  <c i="4" r="J41"/>
  <c i="16" r="J41"/>
  <c i="9" r="J41"/>
  <c i="6" r="J41"/>
  <c i="15" r="J41"/>
  <c i="18" r="J41"/>
  <c i="19" r="J41"/>
  <c i="14" r="J41"/>
  <c i="20" r="J41"/>
  <c i="1" r="AN100"/>
  <c r="AN113"/>
  <c r="AN118"/>
  <c r="AN101"/>
  <c r="AN109"/>
  <c r="AN119"/>
  <c r="AN98"/>
  <c r="AN105"/>
  <c r="AN112"/>
  <c r="AN120"/>
  <c r="AN95"/>
  <c r="AN106"/>
  <c r="AG117"/>
  <c r="AG102"/>
  <c r="AG99"/>
  <c r="AG114"/>
  <c r="AG110"/>
  <c r="AN110"/>
  <c r="AT94"/>
  <c r="W29"/>
  <c l="1" r="AN114"/>
  <c r="AN102"/>
  <c r="AN117"/>
  <c r="AN99"/>
  <c r="AG94"/>
  <c r="AK26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<sst xmlns="http://schemas.openxmlformats.org/spreadsheetml/2006/main">
  <si>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</si>
  <si>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</si>
  <si>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</si>
  <si>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</si>
  <si>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</si>
  <si>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{364e67cb-8c47-4bc9-a151-118a739f92c9}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</si>
  <si>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</si>
  <si>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</si>
  <si>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</si>
  <si>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</si>
  <si>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</si>
  <si>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</si>
  <si>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</si>
  <si>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</si>
  <si>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2022/08/Zdarec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</si>
  <si>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</si>
  <si>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</si>
  <si>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propustků na TU 1611</t>
  </si>
  <si>
    <t>KSO:</t>
  </si>
  <si>
    <t>CC-CZ:</t>
  </si>
  <si>
    <t>Místo:</t>
  </si>
  <si>
    <t xml:space="preserve"> </t>
  </si>
  <si>
    <t>Datum:</t>
  </si>
  <si>
    <t>12. 8. 2022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</si>
  <si>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</si>
  <si>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</si>
  <si>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</si>
  <si>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</si>
  <si>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</si>
  <si>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</si>
  <si>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</si>
  <si>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</si>
  <si>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</si>
  <si>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</si>
  <si>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</si>
  <si>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</si>
  <si>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</si>
  <si>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</si>
  <si>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</si>
  <si>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</si>
  <si>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</si>
  <si>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</si>
  <si>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</si>
  <si>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</si>
  <si>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</si>
  <si>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</si>
  <si>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</si>
  <si>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</si>
  <si>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</si>
  <si>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</si>
  <si>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</si>
  <si>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</si>
  <si>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</si>
  <si>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</si>
  <si>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</si>
  <si>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</si>
  <si>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</si>
  <si>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</si>
  <si>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</si>
  <si>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</si>
  <si>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</si>
  <si>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</si>
  <si>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</si>
  <si>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</si>
  <si>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</si>
  <si>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</si>
  <si>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</si>
  <si>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</si>
  <si>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</si>
  <si>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</si>
  <si>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</si>
  <si>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</si>
  <si>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</si>
  <si>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</si>
  <si>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</si>
  <si>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</si>
  <si>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</si>
  <si>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2022/08/SO 01</t>
  </si>
  <si>
    <t>Propustek v km 48,288</t>
  </si>
  <si>
    <t>STA</t>
  </si>
  <si>
    <t>1</t>
  </si>
  <si>
    <t>{1620571b-27ef-447c-b9c5-6183246593ca}</t>
  </si>
  <si>
    <t>2</t>
  </si>
  <si>
    <t>/</t>
  </si>
  <si>
    <t>2022/08/1.1/SO 01</t>
  </si>
  <si>
    <t>Stavební část</t>
  </si>
  <si>
    <t>Soupis</t>
  </si>
  <si>
    <t>{6eb70686-c560-458e-9d8d-470a077f29d6}</t>
  </si>
  <si>
    <t>2022/08/1.2/SO 01</t>
  </si>
  <si>
    <t>Železniční svršek</t>
  </si>
  <si>
    <t>{246274f7-33fc-4368-a7ed-95f1dd80a548}</t>
  </si>
  <si>
    <t>2022/08/1.3/SO 01</t>
  </si>
  <si>
    <t>VRN</t>
  </si>
  <si>
    <t>{68864aee-69e5-48e9-a4a3-d0a3979125e2}</t>
  </si>
  <si>
    <t>2022/08/SO 02</t>
  </si>
  <si>
    <t>Propustek v km 46,308</t>
  </si>
  <si>
    <t>{ae8a406c-8d86-4c0b-bf79-fd3399a8ed76}</t>
  </si>
  <si>
    <t>2022/08/2.1/SO 02</t>
  </si>
  <si>
    <t>{b888619e-155a-4cd2-9282-0d8fac0c8aaf}</t>
  </si>
  <si>
    <t>2022/08/2.2/SO 02</t>
  </si>
  <si>
    <t>{6d971a41-8782-484d-b178-010d8123f038}</t>
  </si>
  <si>
    <t>2022/08/SO 03</t>
  </si>
  <si>
    <t>Propustek v km 46,207</t>
  </si>
  <si>
    <t>{ff6ad37f-eda4-4078-95c9-0cbf16b7c8cf}</t>
  </si>
  <si>
    <t>2022/08/3.1/SO 03</t>
  </si>
  <si>
    <t>{81dd8312-3407-40c3-aa14-5bca545ec5ab}</t>
  </si>
  <si>
    <t>2022/08/3.2/SO 03</t>
  </si>
  <si>
    <t>{87ac88e7-35a7-49ca-a142-5e263bc611f6}</t>
  </si>
  <si>
    <t>2022/08/3.3/SO 03</t>
  </si>
  <si>
    <t>{26d69caf-0668-4680-abc8-e11634894ba3}</t>
  </si>
  <si>
    <t>2022/08/SO 04</t>
  </si>
  <si>
    <t>Propustek v km 45,501</t>
  </si>
  <si>
    <t>{03e988c2-d1d7-4785-9cee-cb945c9810f4}</t>
  </si>
  <si>
    <t>2022/08/4.1/SO 04</t>
  </si>
  <si>
    <t>{d968e668-43ec-4cc2-8fb0-58cbed0b45da}</t>
  </si>
  <si>
    <t>2022/08/4.2/SO 04</t>
  </si>
  <si>
    <t>{e7041928-ae27-4bfc-8320-748f81711ff2}</t>
  </si>
  <si>
    <t>2022/08/4.3/SO 04</t>
  </si>
  <si>
    <t>{0b5e411e-dafd-4347-a16b-f198f5a9d3d4}</t>
  </si>
  <si>
    <t>2022/08/SO 05</t>
  </si>
  <si>
    <t>Propustek v km 52,548</t>
  </si>
  <si>
    <t>{1c49d6dc-4980-4428-93f9-af8e4949bd53}</t>
  </si>
  <si>
    <t>2022/08/5.1/SO 05</t>
  </si>
  <si>
    <t>{c3642ed9-cd5b-43ab-8c2e-af4e099117fb}</t>
  </si>
  <si>
    <t>2022/08/5.2/SO 05</t>
  </si>
  <si>
    <t>Železniční svrek</t>
  </si>
  <si>
    <t>{fddbf7d2-9fe2-4962-ac64-e8fa7b57f52d}</t>
  </si>
  <si>
    <t>2022/08/5.3/SO 05</t>
  </si>
  <si>
    <t>{1bbbc5af-407d-4c13-b35e-5c5dc5dc58f5}</t>
  </si>
  <si>
    <t>2022/08/SO 06</t>
  </si>
  <si>
    <t>Propustek v km 53,752</t>
  </si>
  <si>
    <t>{b0e7a80c-d815-4892-be05-318385095c0b}</t>
  </si>
  <si>
    <t>2022/08/6.1/SO 06</t>
  </si>
  <si>
    <t>{915f6a81-814e-4e50-ba8f-1c4de23136ff}</t>
  </si>
  <si>
    <t>2022/08/6.2/SO 06</t>
  </si>
  <si>
    <t>{54dd58c3-07aa-4ccd-9e84-ebf2cb896091}</t>
  </si>
  <si>
    <t>2022/08/SO 07</t>
  </si>
  <si>
    <t>Propustek v km 54,274</t>
  </si>
  <si>
    <t>{383c7fa5-0ed3-41b3-aa85-beee9e7e7db8}</t>
  </si>
  <si>
    <t>2022/08/7.1/SO 07</t>
  </si>
  <si>
    <t>{9a933515-6dbe-49a9-b8de-45568e676e9d}</t>
  </si>
  <si>
    <t>2022/08/7.2/SO 07</t>
  </si>
  <si>
    <t>{81def54b-72c3-4290-b530-64a0ad39dd60}</t>
  </si>
  <si>
    <t>2022/08/7.3/SO 07</t>
  </si>
  <si>
    <t>{6fb67c4e-5d66-4aff-8f73-a1904153ecd0}</t>
  </si>
  <si>
    <t>KRYCÍ LIST SOUPISU PRACÍ</t>
  </si>
  <si>
    <t>Objekt:</t>
  </si>
  <si>
    <t>2022/08/SO 01 - Propustek v km 48,288</t>
  </si>
  <si>
    <t>Soupis:</t>
  </si>
  <si>
    <t>2022/08/1.1/SO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</si>
  <si>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</si>
  <si>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</si>
  <si>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</si>
  <si>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</si>
  <si>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</si>
  <si>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</si>
  <si>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</si>
  <si>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</si>
  <si>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</si>
  <si>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</si>
  <si>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</si>
  <si>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</si>
  <si>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</si>
  <si>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</si>
  <si>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</si>
  <si>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</si>
  <si>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</si>
  <si>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</si>
  <si>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</si>
  <si>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</si>
  <si>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</si>
  <si>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</si>
  <si>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</si>
  <si>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</si>
  <si>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</si>
  <si>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</si>
  <si>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</si>
  <si>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</si>
  <si>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</si>
  <si>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</si>
  <si>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</si>
  <si>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</si>
  <si>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</si>
  <si>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</si>
  <si>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</si>
  <si>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122252501</t>
  </si>
  <si>
    <t>Odkopávky a prokopávky nezapažené pro spodní stavbu železnic v hornině třídy těžitelnosti I skupiny 3 objem do 100 m3 strojně</t>
  </si>
  <si>
    <t>m3</t>
  </si>
  <si>
    <t>4</t>
  </si>
  <si>
    <t>1527224997</t>
  </si>
  <si>
    <t>VV</t>
  </si>
  <si>
    <t>(1,6*1,05+1,58*1,53)*8,9-(1,6*1,05)*5,1</t>
  </si>
  <si>
    <t>122252508</t>
  </si>
  <si>
    <t>Příplatek k odkopávkám nezapaženým pro spodní stavbu železnic v hornině třídy těžitelnosti I skupiny 3 za ztížení při rekonstrukci</t>
  </si>
  <si>
    <t>-973259557</t>
  </si>
  <si>
    <t>3</t>
  </si>
  <si>
    <t>122702119</t>
  </si>
  <si>
    <t>Příplatek za lepivost k odkopávkám a prokopávkám výsypek rozpojitelných bez předchozího rozrušení</t>
  </si>
  <si>
    <t>1652866713</t>
  </si>
  <si>
    <t>27,899/2</t>
  </si>
  <si>
    <t>161151103</t>
  </si>
  <si>
    <t>Svislé přemístění výkopku z horniny třídy těžitelnosti I skupiny 1 až 3 hl výkopu přes 4 do 8 m</t>
  </si>
  <si>
    <t>2123436091</t>
  </si>
  <si>
    <t>5</t>
  </si>
  <si>
    <t>162251101</t>
  </si>
  <si>
    <t>Vodorovné přemístění do 20 m výkopku/sypaniny z horniny třídy těžitelnosti I skupiny 1 až 3</t>
  </si>
  <si>
    <t>371657221</t>
  </si>
  <si>
    <t>6</t>
  </si>
  <si>
    <t>171151103</t>
  </si>
  <si>
    <t>Uložení sypaniny z hornin soudržných do násypů zhutněných strojně</t>
  </si>
  <si>
    <t>-835090833</t>
  </si>
  <si>
    <t>7</t>
  </si>
  <si>
    <t>182251101</t>
  </si>
  <si>
    <t>Svahování násypů strojně</t>
  </si>
  <si>
    <t>m2</t>
  </si>
  <si>
    <t>1127815441</t>
  </si>
  <si>
    <t>Zakládání</t>
  </si>
  <si>
    <t>8</t>
  </si>
  <si>
    <t>274321117</t>
  </si>
  <si>
    <t>Základové pasy, prahy, věnce a ostruhy mostních konstrukcí ze ŽB C 25/30</t>
  </si>
  <si>
    <t>-1065558048</t>
  </si>
  <si>
    <t>2*2,5*(0,5*0,8+0,5*0,5*0,515)</t>
  </si>
  <si>
    <t>9</t>
  </si>
  <si>
    <t>275321117</t>
  </si>
  <si>
    <t>Základové patky a bloky mostních konstrukcí ze ŽB C 25/30</t>
  </si>
  <si>
    <t>-1541523142</t>
  </si>
  <si>
    <t>0,5*0,5*(1,42+0,76+0,65+2,5)*2*2</t>
  </si>
  <si>
    <t>Svislé a kompletní konstrukce</t>
  </si>
  <si>
    <t>10</t>
  </si>
  <si>
    <t>327501111</t>
  </si>
  <si>
    <t>Výplň za opěrami a protimrazové klíny z kameniva drceného nebo těženého</t>
  </si>
  <si>
    <t>-1028278613</t>
  </si>
  <si>
    <t>(3,2*1,21+1,21*1,21-0,65)*7,2</t>
  </si>
  <si>
    <t>Vodorovné konstrukce</t>
  </si>
  <si>
    <t>11</t>
  </si>
  <si>
    <t>451314212</t>
  </si>
  <si>
    <t>Podklad pod dlažbu z betonu prostého C 25/30 tl přes 100 do 150 mm</t>
  </si>
  <si>
    <t>14252219</t>
  </si>
  <si>
    <t>5,7*2</t>
  </si>
  <si>
    <t>12</t>
  </si>
  <si>
    <t>451575111</t>
  </si>
  <si>
    <t>Podkladní vrstva tl do 250 mm ze štěrkopísku</t>
  </si>
  <si>
    <t>-1548476219</t>
  </si>
  <si>
    <t>6,76*0,35*2,675 "pod troubu"</t>
  </si>
  <si>
    <t>13</t>
  </si>
  <si>
    <t>465513228</t>
  </si>
  <si>
    <t>Dlažba z lomového kamene na cementovou maltu s vyspárováním tl 250 mm pro hydromeliorace</t>
  </si>
  <si>
    <t>614562809</t>
  </si>
  <si>
    <t>Ostatní konstrukce a práce, bourání</t>
  </si>
  <si>
    <t>14</t>
  </si>
  <si>
    <t>919542123</t>
  </si>
  <si>
    <t>Zřízení propustku, mostku z trub ocelových rýhovaných tlamového profilu DN přes 1200 do 1600 mm</t>
  </si>
  <si>
    <t>m</t>
  </si>
  <si>
    <t>-261174560</t>
  </si>
  <si>
    <t>M</t>
  </si>
  <si>
    <t>VIC.0004958.URS</t>
  </si>
  <si>
    <t>trouba Hel-Cor pozinkovaná 1600/2,5 mm</t>
  </si>
  <si>
    <t>44708390</t>
  </si>
  <si>
    <t>9,010 "jedná se o rozměry 1500 a výška 950, tloušťka plechu 2,7mm, vlna 68x12,7"</t>
  </si>
  <si>
    <t>16</t>
  </si>
  <si>
    <t>VIC.0004992.URS</t>
  </si>
  <si>
    <t>spojovací prstenec Hel-Cor 2 x pozinkovaný 1600/2,5 mm</t>
  </si>
  <si>
    <t>kus</t>
  </si>
  <si>
    <t>1252709368</t>
  </si>
  <si>
    <t>17</t>
  </si>
  <si>
    <t>962041211</t>
  </si>
  <si>
    <t>Bourání mostních zdí a pilířů z betonu prostého</t>
  </si>
  <si>
    <t>-1741193116</t>
  </si>
  <si>
    <t>(1,6*1,05-3,14*0,3*0,3)*5,15+(2,17*1,05*4,1)*2</t>
  </si>
  <si>
    <t>18</t>
  </si>
  <si>
    <t>963051111</t>
  </si>
  <si>
    <t>Bourání mostní nosné konstrukce z ŽB</t>
  </si>
  <si>
    <t>-574111131</t>
  </si>
  <si>
    <t>(4,5*0,5*0,3)*2</t>
  </si>
  <si>
    <t>997</t>
  </si>
  <si>
    <t>Přesun sutě</t>
  </si>
  <si>
    <t>19</t>
  </si>
  <si>
    <t>997211521</t>
  </si>
  <si>
    <t>Vodorovná doprava vybouraných hmot po suchu na vzdálenost do 1 km</t>
  </si>
  <si>
    <t>t</t>
  </si>
  <si>
    <t>-553042910</t>
  </si>
  <si>
    <t>20</t>
  </si>
  <si>
    <t>997211612</t>
  </si>
  <si>
    <t>Nakládání vybouraných hmot na dopravní prostředky pro vodorovnou dopravu</t>
  </si>
  <si>
    <t>-1807674609</t>
  </si>
  <si>
    <t>92,422+60,176</t>
  </si>
  <si>
    <t>997221625</t>
  </si>
  <si>
    <t>Poplatek za uložení na skládce (skládkovné) stavebního odpadu železobetonového kód odpadu 17 01 01</t>
  </si>
  <si>
    <t>1531379405</t>
  </si>
  <si>
    <t>22</t>
  </si>
  <si>
    <t>997241521</t>
  </si>
  <si>
    <t>Vodorovné přemístění vybouraných hmot do 7 km</t>
  </si>
  <si>
    <t>705107536</t>
  </si>
  <si>
    <t>23</t>
  </si>
  <si>
    <t>997241525</t>
  </si>
  <si>
    <t>Příplatek ZKD 1 km u vodorovného přemístění vybouraných hmot</t>
  </si>
  <si>
    <t>-858313828</t>
  </si>
  <si>
    <t>152,598*10</t>
  </si>
  <si>
    <t>24</t>
  </si>
  <si>
    <t>997241526</t>
  </si>
  <si>
    <t>Příplatek za ztížení dopravy vybouraných hmot při rekonstrukcích</t>
  </si>
  <si>
    <t>1868748795</t>
  </si>
  <si>
    <t>998</t>
  </si>
  <si>
    <t>Přesun hmot</t>
  </si>
  <si>
    <t>25</t>
  </si>
  <si>
    <t>998212111</t>
  </si>
  <si>
    <t>Přesun hmot pro mosty zděné, monolitické betonové nebo ocelové v do 20 m</t>
  </si>
  <si>
    <t>-1241340531</t>
  </si>
  <si>
    <t>Práce a dodávky M</t>
  </si>
  <si>
    <t>46-M</t>
  </si>
  <si>
    <t>Zemní práce při extr.mont.pracích</t>
  </si>
  <si>
    <t>26</t>
  </si>
  <si>
    <t>460021121</t>
  </si>
  <si>
    <t>Sejmutí ornice při elektromontážích strojně tl vrstvy do 20 cm</t>
  </si>
  <si>
    <t>64</t>
  </si>
  <si>
    <t>781229117</t>
  </si>
  <si>
    <t>20*(1,5+1,5) "0,15 hloubka"</t>
  </si>
  <si>
    <t>HZS</t>
  </si>
  <si>
    <t>Hodinové zúčtovací sazby</t>
  </si>
  <si>
    <t>27</t>
  </si>
  <si>
    <t>HZS4131</t>
  </si>
  <si>
    <t>Hodinová zúčtovací sazba jeřábník</t>
  </si>
  <si>
    <t>hod</t>
  </si>
  <si>
    <t>512</t>
  </si>
  <si>
    <t>2082966973</t>
  </si>
  <si>
    <t>5*8 "Menzi-Muck</t>
  </si>
  <si>
    <t>OST</t>
  </si>
  <si>
    <t>Ostatní</t>
  </si>
  <si>
    <t>28</t>
  </si>
  <si>
    <t>9903200200</t>
  </si>
  <si>
    <t>Přeprava mechanizace na místo prováděných prací o hmotnosti přes 12 t do 200 km</t>
  </si>
  <si>
    <t>-1651829155</t>
  </si>
  <si>
    <t>1 "Menzi-Muck pro usazení trouby"</t>
  </si>
  <si>
    <t>2022/08/1.2/SO 01 - Železniční svršek</t>
  </si>
  <si>
    <t xml:space="preserve">    5 - Komunikace pozemní</t>
  </si>
  <si>
    <t>Komunikace pozemní</t>
  </si>
  <si>
    <t>511501255</t>
  </si>
  <si>
    <t>Zřízení kolejového lože z drceného kameniva</t>
  </si>
  <si>
    <t>76527569</t>
  </si>
  <si>
    <t>512531111</t>
  </si>
  <si>
    <t>Odstranění kolejového lože z kameniva po rozebrání koleje</t>
  </si>
  <si>
    <t>-744324401</t>
  </si>
  <si>
    <t>514591111</t>
  </si>
  <si>
    <t>Doplnění kameniva v kolejích a výhybkách</t>
  </si>
  <si>
    <t>553194178</t>
  </si>
  <si>
    <t>100*3,4*0,03</t>
  </si>
  <si>
    <t>58344005</t>
  </si>
  <si>
    <t>kamenivo drcené hrubé frakce 32/63 třída BI OTP ČD</t>
  </si>
  <si>
    <t>1794624808</t>
  </si>
  <si>
    <t>10,2*2</t>
  </si>
  <si>
    <t>543141112</t>
  </si>
  <si>
    <t>Směrové a výškové vyrovnání koleje nebo kolejového rozpětí na pražcích z betonu předpjatého</t>
  </si>
  <si>
    <t>-1494887458</t>
  </si>
  <si>
    <t>11 "podbití pomocí MHS"</t>
  </si>
  <si>
    <t>5906130345</t>
  </si>
  <si>
    <t>Montáž kolejového roštu v ose koleje pražce betonové vystrojené tvar S49, 49E1</t>
  </si>
  <si>
    <t>km</t>
  </si>
  <si>
    <t>-360446940</t>
  </si>
  <si>
    <t>25/1000</t>
  </si>
  <si>
    <t>5958158005</t>
  </si>
  <si>
    <t xml:space="preserve">Podložka pryžová pod patu kolejnice S49  183/126/6</t>
  </si>
  <si>
    <t>1436463300</t>
  </si>
  <si>
    <t>5958134040</t>
  </si>
  <si>
    <t>Součásti upevňovací kroužek pružný dvojitý Fe 6</t>
  </si>
  <si>
    <t>1949946664</t>
  </si>
  <si>
    <t>31198189</t>
  </si>
  <si>
    <t>svěrka ŽS4 stříhaná</t>
  </si>
  <si>
    <t>1557947582</t>
  </si>
  <si>
    <t>60*0,1+1</t>
  </si>
  <si>
    <t>31198196</t>
  </si>
  <si>
    <t>šroub svěrkový RS1 M24x80mm</t>
  </si>
  <si>
    <t>-1954725645</t>
  </si>
  <si>
    <t>31198212</t>
  </si>
  <si>
    <t>matice M24</t>
  </si>
  <si>
    <t>48236262</t>
  </si>
  <si>
    <t>5906135155</t>
  </si>
  <si>
    <t>Demontáž kolejového roštu koleje na úložišti pražce betonové tvar S49, T, 49E1</t>
  </si>
  <si>
    <t>235140557</t>
  </si>
  <si>
    <t>5907050020</t>
  </si>
  <si>
    <t>Dělení kolejnic řezáním nebo rozbroušením, soustavy S49 nebo T</t>
  </si>
  <si>
    <t>-2086405568</t>
  </si>
  <si>
    <t>P</t>
  </si>
  <si>
    <t>Poznámka k položce:_x000d_
Řez=kus</t>
  </si>
  <si>
    <t>5908005225</t>
  </si>
  <si>
    <t>Oprava kolejnicového styku montáž spojky tvar S49, T, A</t>
  </si>
  <si>
    <t>-2126383011</t>
  </si>
  <si>
    <t>Poznámka k položce:_x000d_
Spojka=kus</t>
  </si>
  <si>
    <t>31198019</t>
  </si>
  <si>
    <t>spojka kolejnicová tv. S 49 I délky 900mm děrovaná</t>
  </si>
  <si>
    <t>768591557</t>
  </si>
  <si>
    <t>2*2</t>
  </si>
  <si>
    <t>31198198</t>
  </si>
  <si>
    <t>šroub spojkový M24x120mm</t>
  </si>
  <si>
    <t>-558034811</t>
  </si>
  <si>
    <t>4*2</t>
  </si>
  <si>
    <t>31198212.1</t>
  </si>
  <si>
    <t>1340424357</t>
  </si>
  <si>
    <t>31198214</t>
  </si>
  <si>
    <t>podložka ocelová pružná</t>
  </si>
  <si>
    <t>-581632417</t>
  </si>
  <si>
    <t>5910005030</t>
  </si>
  <si>
    <t>Odtavovací stykové svařování kolejnic nových ve stabilní svařovně vstupní délky do 25 m tv. S49</t>
  </si>
  <si>
    <t>svar</t>
  </si>
  <si>
    <t>1932505247</t>
  </si>
  <si>
    <t>5910035030</t>
  </si>
  <si>
    <t>Dosažení dovolené upínací teploty v BK prodloužením kolejnicového pásu v koleji tv. S49</t>
  </si>
  <si>
    <t>28006697</t>
  </si>
  <si>
    <t>5910040010</t>
  </si>
  <si>
    <t>Umožnění volné dilatace kolejnice demontáž upevňovadel bez osazení kluzných podložek rozdělení pražců "c"</t>
  </si>
  <si>
    <t>-1563241967</t>
  </si>
  <si>
    <t>5910040110</t>
  </si>
  <si>
    <t>Umožnění volné dilatace kolejnice montáž upevňovadel bez odstranění kluzných podložek rozdělení pražců "c"</t>
  </si>
  <si>
    <t>849299191</t>
  </si>
  <si>
    <t>5910135010</t>
  </si>
  <si>
    <t>Demontáž pražcové kotvy v koleji</t>
  </si>
  <si>
    <t>-465179732</t>
  </si>
  <si>
    <t>5910136010</t>
  </si>
  <si>
    <t>Montáž pražcové kotvy v koleji</t>
  </si>
  <si>
    <t>599370253</t>
  </si>
  <si>
    <t>5918001010</t>
  </si>
  <si>
    <t>Ostatní práce při údržbě výkony prováděné pomocí mechanizace kolové rypadlo - dvoucestné</t>
  </si>
  <si>
    <t>-1333652912</t>
  </si>
  <si>
    <t>5 "nájem za podbíjecí hlavici"</t>
  </si>
  <si>
    <t>2036543016</t>
  </si>
  <si>
    <t>10+5 "MHS"</t>
  </si>
  <si>
    <t>997013501</t>
  </si>
  <si>
    <t>Odvoz suti a vybouraných hmot na skládku nebo meziskládku do 1 km se složením</t>
  </si>
  <si>
    <t>1091393242</t>
  </si>
  <si>
    <t>997013509</t>
  </si>
  <si>
    <t>Příplatek k odvozu suti a vybouraných hmot na skládku ZKD 1 km přes 1 km</t>
  </si>
  <si>
    <t>1714849161</t>
  </si>
  <si>
    <t>34,946*10</t>
  </si>
  <si>
    <t>29</t>
  </si>
  <si>
    <t>997211611</t>
  </si>
  <si>
    <t>Nakládání suti na dopravní prostředky pro vodorovnou dopravu</t>
  </si>
  <si>
    <t>1005052295</t>
  </si>
  <si>
    <t>30</t>
  </si>
  <si>
    <t>1366977914</t>
  </si>
  <si>
    <t>31</t>
  </si>
  <si>
    <t>998243011</t>
  </si>
  <si>
    <t>Přesun hmot pro železniční svršek městských drah</t>
  </si>
  <si>
    <t>1349737900</t>
  </si>
  <si>
    <t>32</t>
  </si>
  <si>
    <t>9903200100</t>
  </si>
  <si>
    <t>Přeprava mechanizace na místo prováděných prací o hmotnosti přes 12 t přes 50 do 100 km</t>
  </si>
  <si>
    <t>262144</t>
  </si>
  <si>
    <t>-461047117</t>
  </si>
  <si>
    <t>Poznámka k položce:_x000d_
Přeprava MHS</t>
  </si>
  <si>
    <t>1 "MHS"</t>
  </si>
  <si>
    <t>2022/08/1.3/SO 01 -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</si>
  <si>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</si>
  <si>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</si>
  <si>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</si>
  <si>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</si>
  <si>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</si>
  <si>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</si>
  <si>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</si>
  <si>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</si>
  <si>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soubor</t>
  </si>
  <si>
    <t>1024</t>
  </si>
  <si>
    <t>1694550764</t>
  </si>
  <si>
    <t>Poznámka k položce:_x000d_
vytyčení obrysu stavby, zaměření OK, vytyčení GPK</t>
  </si>
  <si>
    <t>012303000</t>
  </si>
  <si>
    <t>Geodetické práce po výstavbě</t>
  </si>
  <si>
    <t>2113192989</t>
  </si>
  <si>
    <t>Poznámka k položce:_x000d_
Zaměření nového stavu</t>
  </si>
  <si>
    <t>VRN3</t>
  </si>
  <si>
    <t>Zařízení staveniště</t>
  </si>
  <si>
    <t>030001000</t>
  </si>
  <si>
    <t>1241748466</t>
  </si>
  <si>
    <t>031002000</t>
  </si>
  <si>
    <t>Související práce pro zařízení staveniště</t>
  </si>
  <si>
    <t>1823499325</t>
  </si>
  <si>
    <t>034002000</t>
  </si>
  <si>
    <t>Zabezpečení staveniště</t>
  </si>
  <si>
    <t>-1872666777</t>
  </si>
  <si>
    <t>Poznámka k položce:_x000d_
zabezpečení prací po výluce</t>
  </si>
  <si>
    <t>035103001</t>
  </si>
  <si>
    <t>Pronájem ploch</t>
  </si>
  <si>
    <t>167661163</t>
  </si>
  <si>
    <t>039002000</t>
  </si>
  <si>
    <t>Zrušení zařízení staveniště</t>
  </si>
  <si>
    <t>-62339403</t>
  </si>
  <si>
    <t>039203000</t>
  </si>
  <si>
    <t>Úprava terénu po zrušení zařízení staveniště</t>
  </si>
  <si>
    <t>1590727183</t>
  </si>
  <si>
    <t>2022/08/SO 02 - Propustek v km 46,308</t>
  </si>
  <si>
    <t>2022/08/2.1/SO 02 - Stavební část</t>
  </si>
  <si>
    <t xml:space="preserve">    8 - Trubní vedení</t>
  </si>
  <si>
    <t>122251101</t>
  </si>
  <si>
    <t>Odkopávky a prokopávky nezapažené v hornině třídy těžitelnosti I skupiny 3 objem do 20 m3 strojně</t>
  </si>
  <si>
    <t>803926537</t>
  </si>
  <si>
    <t>127253105</t>
  </si>
  <si>
    <t>Vykopávky pod vodou dozerem v hornině třídy těžitelnosti I skupiny 1 až 3 s přemístěním výkopku do 50 m</t>
  </si>
  <si>
    <t>1474636186</t>
  </si>
  <si>
    <t>129253101</t>
  </si>
  <si>
    <t>Čištění otevřených koryt vodotečí šíře dna do 5 m hl do 2,5 m v hornině třídy těžitelnosti I skupiny 3 strojně</t>
  </si>
  <si>
    <t>1682506459</t>
  </si>
  <si>
    <t>50*0,3*0,3 "vyčištění příkopu od nánosu"</t>
  </si>
  <si>
    <t>167151101</t>
  </si>
  <si>
    <t>Nakládání výkopku z hornin třídy těžitelnosti I skupiny 1 až 3 do 100 m3</t>
  </si>
  <si>
    <t>-1631885899</t>
  </si>
  <si>
    <t>171251101</t>
  </si>
  <si>
    <t>Uložení sypaniny do násypů nezhutněných strojně</t>
  </si>
  <si>
    <t>228631387</t>
  </si>
  <si>
    <t>58337303</t>
  </si>
  <si>
    <t>štěrkopísek frakce 0/8</t>
  </si>
  <si>
    <t>610978398</t>
  </si>
  <si>
    <t>182151111</t>
  </si>
  <si>
    <t>Svahování v zářezech v hornině třídy těžitelnosti I skupiny 1 až 3 strojně</t>
  </si>
  <si>
    <t>-307276087</t>
  </si>
  <si>
    <t>274352221</t>
  </si>
  <si>
    <t>Zřízení bednění základových pasů kruhového r do 2,5 m</t>
  </si>
  <si>
    <t>512503674</t>
  </si>
  <si>
    <t>0,8*0,8 "bednění pro propustek"</t>
  </si>
  <si>
    <t>274352222</t>
  </si>
  <si>
    <t>Odstranění bednění základových pasů kruhového r do 2,5 m</t>
  </si>
  <si>
    <t>1530787965</t>
  </si>
  <si>
    <t>1751279416</t>
  </si>
  <si>
    <t>463246671</t>
  </si>
  <si>
    <t>1*1,9 'Přepočtené koeficientem množství</t>
  </si>
  <si>
    <t>Trubní vedení</t>
  </si>
  <si>
    <t>899910102</t>
  </si>
  <si>
    <t>Výplň potrubí betonem tř. C 8/10 délky do 50 m</t>
  </si>
  <si>
    <t>-1380764515</t>
  </si>
  <si>
    <t>3,14*(0,3*0,3)*5 "zalití propustku betonem"</t>
  </si>
  <si>
    <t>-1850608574</t>
  </si>
  <si>
    <t>2022/08/2.2/SO 02 - VRN</t>
  </si>
  <si>
    <t>-1078505751</t>
  </si>
  <si>
    <t>-1521388092</t>
  </si>
  <si>
    <t>-279359257</t>
  </si>
  <si>
    <t>2022/08/SO 03 - Propustek v km 46,207</t>
  </si>
  <si>
    <t>2022/08/3.1/SO 03 - Stavební část</t>
  </si>
  <si>
    <t>122352501</t>
  </si>
  <si>
    <t>Odkopávky a prokopávky nezapažené pro spodní stavbu železnic v hornině třídy těžitelnosti II skupiny 4 objem do 100 m3 strojně</t>
  </si>
  <si>
    <t>567685657</t>
  </si>
  <si>
    <t>7*(1,3*2,5+1,3*1,5) "výkop"</t>
  </si>
  <si>
    <t>9,5*1,5*0,4 "výkop pro podklad štěrku"</t>
  </si>
  <si>
    <t>2*(2*1,8*0,8) "výkop pro betonové patky"</t>
  </si>
  <si>
    <t>2*(1*1*0,5) "výkop pro dlažbu"</t>
  </si>
  <si>
    <t>Součet</t>
  </si>
  <si>
    <t>122352508</t>
  </si>
  <si>
    <t>Příplatek k odkopávkám nezapaženým pro spodní stavbu železnic v hornině třídy těžitelnosti II skupiny 4 za ztížení při rekonstrukci</t>
  </si>
  <si>
    <t>2092144817</t>
  </si>
  <si>
    <t>162751117</t>
  </si>
  <si>
    <t>Vodorovné přemístění do 10000 m výkopku/sypaniny z horniny třídy těžitelnosti I, skupiny 1 až 3</t>
  </si>
  <si>
    <t>-1109673565</t>
  </si>
  <si>
    <t>162751119</t>
  </si>
  <si>
    <t>Příplatek k vodorovnému přemístění výkopku/sypaniny z horniny třídy těžitelnosti I, skupiny 1 až 3 ZKD 1000 m přes 10000 m</t>
  </si>
  <si>
    <t>-599820747</t>
  </si>
  <si>
    <t>167151102</t>
  </si>
  <si>
    <t>Nakládání výkopku z hornin třídy těžitelnosti II skupiny 4 a 5 do 100 m3</t>
  </si>
  <si>
    <t>-1593448121</t>
  </si>
  <si>
    <t>167151121</t>
  </si>
  <si>
    <t>Skládání nebo překládání výkopku z horniny třídy těžitelnosti I skupiny 1 až 3</t>
  </si>
  <si>
    <t>730519079</t>
  </si>
  <si>
    <t>174111311</t>
  </si>
  <si>
    <t>Zásyp sypaninou se zhutněním přes 3 m3 pro spodní stavbu železnic</t>
  </si>
  <si>
    <t>85084571</t>
  </si>
  <si>
    <t>2*(9,5*1,5*0,2) "2 vrstvy"</t>
  </si>
  <si>
    <t>58344171</t>
  </si>
  <si>
    <t>štěrkodrť frakce 0/32</t>
  </si>
  <si>
    <t>-1144578564</t>
  </si>
  <si>
    <t>175111201</t>
  </si>
  <si>
    <t>Obsypání objektu nad přilehlým původním terénem sypaninou bez prohození, uloženou do 3 m ručně</t>
  </si>
  <si>
    <t>-1494768582</t>
  </si>
  <si>
    <t>9,5*(2,5)*1"obsypání trouby"</t>
  </si>
  <si>
    <t>-84811783</t>
  </si>
  <si>
    <t>23,75*2</t>
  </si>
  <si>
    <t>-1716360984</t>
  </si>
  <si>
    <t>182351027</t>
  </si>
  <si>
    <t>Rozprostření ornice pl do 100 m2 ve svahu přes 1:5 tl vrstvy přes 400 do 500 mm strojně</t>
  </si>
  <si>
    <t>1365283033</t>
  </si>
  <si>
    <t>89,458*0,5</t>
  </si>
  <si>
    <t>274311127</t>
  </si>
  <si>
    <t>Základové pasy, prahy, věnce a ostruhy z betonu prostého C 25/30</t>
  </si>
  <si>
    <t>59533896</t>
  </si>
  <si>
    <t>2*(1,5*0,8*0,5) "betonové patky"</t>
  </si>
  <si>
    <t>2*(1*0,5*0,2) "prahy dlažeb"</t>
  </si>
  <si>
    <t>451313521</t>
  </si>
  <si>
    <t>Podkladní vrstva z betonu prostého se zvýšenými nároky na prostředí pod dlažbu tl přes 100 do 150 mm</t>
  </si>
  <si>
    <t>1381099151</t>
  </si>
  <si>
    <t>465513257</t>
  </si>
  <si>
    <t>Dlažba svahu u opěr z upraveného lomového žulového kamene tl 250 mm do lože C 25/30 pl přes 10 m2</t>
  </si>
  <si>
    <t>1882324296</t>
  </si>
  <si>
    <t>1*1 "vtok"</t>
  </si>
  <si>
    <t>1*1 "výtok"</t>
  </si>
  <si>
    <t>2*(2,5*0,5) "límec"</t>
  </si>
  <si>
    <t>919542112</t>
  </si>
  <si>
    <t>Zřízení propustku, mostku z trub ocelových rýhovaných kruhového profilu DN přes 800 do 1200 mm</t>
  </si>
  <si>
    <t>1709801323</t>
  </si>
  <si>
    <t>55314412</t>
  </si>
  <si>
    <t>trouba ocelová flexibilní Pz s polymerovanou fólií z vlnitého plechu 800/2,0mm</t>
  </si>
  <si>
    <t>-935183102</t>
  </si>
  <si>
    <t>55314332</t>
  </si>
  <si>
    <t>spojovací prstenec Pz flexibilní z vlnitého plechu 800/2,0mm</t>
  </si>
  <si>
    <t>-135604810</t>
  </si>
  <si>
    <t>936942211</t>
  </si>
  <si>
    <t>Zhotovení tabulky s letopočtem opravy mostu vložením šablony do bednění</t>
  </si>
  <si>
    <t>-1143988720</t>
  </si>
  <si>
    <t>962021112</t>
  </si>
  <si>
    <t>Bourání mostních zdí a pilířů z kamene</t>
  </si>
  <si>
    <t>572080355</t>
  </si>
  <si>
    <t>4*((1+1)*0,3) "křídla"</t>
  </si>
  <si>
    <t>962051111</t>
  </si>
  <si>
    <t>Bourání mostních zdí a pilířů z ŽB</t>
  </si>
  <si>
    <t>-316098394</t>
  </si>
  <si>
    <t>2*(3,5*0,45*0,7) "čela"</t>
  </si>
  <si>
    <t>5,5*0,6*0,1 "roura"</t>
  </si>
  <si>
    <t>-1315650353</t>
  </si>
  <si>
    <t>997211529</t>
  </si>
  <si>
    <t>Příplatek ZKD 1 km u vodorovné dopravy vybouraných hmot</t>
  </si>
  <si>
    <t>769436092</t>
  </si>
  <si>
    <t>77,868*10</t>
  </si>
  <si>
    <t>-1722741213</t>
  </si>
  <si>
    <t>65,808+12,060+5,976</t>
  </si>
  <si>
    <t>1673956611</t>
  </si>
  <si>
    <t>7407195</t>
  </si>
  <si>
    <t>1171328125</t>
  </si>
  <si>
    <t>469973116</t>
  </si>
  <si>
    <t>Poplatek za uložení na skládce (skládkovné) stavebního odpadu směsného kód odpadu 17 09 04</t>
  </si>
  <si>
    <t>779849023</t>
  </si>
  <si>
    <t>-80417124</t>
  </si>
  <si>
    <t>9902300100</t>
  </si>
  <si>
    <t>Doprava jednosměrná (např. nakupovaného materiálu) mechanizací o nosnosti přes 3,5 t sypanin (kameniva, písku, suti, dlažebních kostek, atd.) do 10 km</t>
  </si>
  <si>
    <t>-1636217576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</si>
  <si>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</si>
  <si>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</si>
  <si>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-2008978656</t>
  </si>
  <si>
    <t>-248503174</t>
  </si>
  <si>
    <t>2022/08/3.2/SO 03 - Železniční svršek</t>
  </si>
  <si>
    <t>266444774</t>
  </si>
  <si>
    <t>20*2,6*0,35</t>
  </si>
  <si>
    <t>-770101239</t>
  </si>
  <si>
    <t>165573204</t>
  </si>
  <si>
    <t>-1915987392</t>
  </si>
  <si>
    <t>-505447884</t>
  </si>
  <si>
    <t>-666165790</t>
  </si>
  <si>
    <t>20/1000</t>
  </si>
  <si>
    <t>469333826</t>
  </si>
  <si>
    <t>-1286063095</t>
  </si>
  <si>
    <t>320*0,05</t>
  </si>
  <si>
    <t>-434316527</t>
  </si>
  <si>
    <t>40*0,1+1</t>
  </si>
  <si>
    <t>967243779</t>
  </si>
  <si>
    <t>-1000580301</t>
  </si>
  <si>
    <t>1285056666</t>
  </si>
  <si>
    <t>-871743614</t>
  </si>
  <si>
    <t>-991614195</t>
  </si>
  <si>
    <t>5910021020</t>
  </si>
  <si>
    <t>Svařování kolejnic termitem zkrácený předehřev standardní spára svar sériový tv. S49</t>
  </si>
  <si>
    <t>2059361691</t>
  </si>
  <si>
    <t>-1776464818</t>
  </si>
  <si>
    <t>569633590</t>
  </si>
  <si>
    <t>-1225630926</t>
  </si>
  <si>
    <t>1006465489</t>
  </si>
  <si>
    <t>181770182</t>
  </si>
  <si>
    <t>1734356223</t>
  </si>
  <si>
    <t>1753884869</t>
  </si>
  <si>
    <t>1779445604</t>
  </si>
  <si>
    <t>1509940208</t>
  </si>
  <si>
    <t>1046559971</t>
  </si>
  <si>
    <t>-845270635</t>
  </si>
  <si>
    <t>2022/08/3.3/SO 03 - VRN</t>
  </si>
  <si>
    <t>2044226960</t>
  </si>
  <si>
    <t>540878294</t>
  </si>
  <si>
    <t>013254000</t>
  </si>
  <si>
    <t>Dokumentace skutečného provedení stavby</t>
  </si>
  <si>
    <t>-198677752</t>
  </si>
  <si>
    <t>961279132</t>
  </si>
  <si>
    <t>032002000</t>
  </si>
  <si>
    <t>Vybavení staveniště</t>
  </si>
  <si>
    <t>-756783594</t>
  </si>
  <si>
    <t>-296264898</t>
  </si>
  <si>
    <t>-1919461980</t>
  </si>
  <si>
    <t>-459326882</t>
  </si>
  <si>
    <t>2022/08/SO 04 - Propustek v km 45,501</t>
  </si>
  <si>
    <t>2022/08/4.1/SO 04 - Stavební část</t>
  </si>
  <si>
    <t>119001422</t>
  </si>
  <si>
    <t>Dočasné zajištění kabelů a kabelových tratí z 6 volně ložených kabelů</t>
  </si>
  <si>
    <t>-441436311</t>
  </si>
  <si>
    <t>-2117797825</t>
  </si>
  <si>
    <t>11*(1,2*2,5+1,2*1,5) "výkop"</t>
  </si>
  <si>
    <t>12,5*1,5*0,4 "výkop pro podklad štěrku"</t>
  </si>
  <si>
    <t>2*(1,5*0,8*0,5) "výkop pro betonové patky"</t>
  </si>
  <si>
    <t>-1554226357</t>
  </si>
  <si>
    <t>1225220455</t>
  </si>
  <si>
    <t>1244234030</t>
  </si>
  <si>
    <t>-697232978</t>
  </si>
  <si>
    <t>170228107</t>
  </si>
  <si>
    <t>-522776924</t>
  </si>
  <si>
    <t>2*(12,5*2,5*0,3) "2 vrstvy"</t>
  </si>
  <si>
    <t>1902142388</t>
  </si>
  <si>
    <t>18,75*2</t>
  </si>
  <si>
    <t>-773029795</t>
  </si>
  <si>
    <t>12,5*(1+1)*1"obsypání trouby"</t>
  </si>
  <si>
    <t>-810099129</t>
  </si>
  <si>
    <t>25*2</t>
  </si>
  <si>
    <t>833074432</t>
  </si>
  <si>
    <t>-543961108</t>
  </si>
  <si>
    <t>115,573*0,5</t>
  </si>
  <si>
    <t>735311697</t>
  </si>
  <si>
    <t>1315434613</t>
  </si>
  <si>
    <t>-872165238</t>
  </si>
  <si>
    <t>919542111</t>
  </si>
  <si>
    <t>Zřízení propustku, mostku z trub ocelových rýhovaných kruhového profilu DN do 800 mm</t>
  </si>
  <si>
    <t>-245468967</t>
  </si>
  <si>
    <t>55314311</t>
  </si>
  <si>
    <t>trouba ocelová flexibilní Pz z vlnitého plechu 600/2,0mm</t>
  </si>
  <si>
    <t>-54220907</t>
  </si>
  <si>
    <t>12,3152709359606*1,015 'Přepočtené koeficientem množství</t>
  </si>
  <si>
    <t>55314331</t>
  </si>
  <si>
    <t>spojovací prstenec Pz flexibilní z vlnitého plechu 600/2,0mm</t>
  </si>
  <si>
    <t>1808873106</t>
  </si>
  <si>
    <t>-1578983158</t>
  </si>
  <si>
    <t>1413882003</t>
  </si>
  <si>
    <t>11,3*0,6*0,1 "roura"</t>
  </si>
  <si>
    <t>2*(2*1,5*1) "čela"</t>
  </si>
  <si>
    <t>2*0,3*0,2 "původní kabelový žlab"</t>
  </si>
  <si>
    <t>-1034541998</t>
  </si>
  <si>
    <t>-347121668</t>
  </si>
  <si>
    <t>111,488*10</t>
  </si>
  <si>
    <t>-1879836407</t>
  </si>
  <si>
    <t>95,173+16,315</t>
  </si>
  <si>
    <t>-905867372</t>
  </si>
  <si>
    <t>-682406607</t>
  </si>
  <si>
    <t>1881246906</t>
  </si>
  <si>
    <t>-1975867490</t>
  </si>
  <si>
    <t>-1851776512</t>
  </si>
  <si>
    <t>1783553255</t>
  </si>
  <si>
    <t>-168255730</t>
  </si>
  <si>
    <t>2022/08/4.2/SO 04 - Železniční svršek</t>
  </si>
  <si>
    <t>-864196051</t>
  </si>
  <si>
    <t>-450023221</t>
  </si>
  <si>
    <t>794578281</t>
  </si>
  <si>
    <t>954411785</t>
  </si>
  <si>
    <t>-302133278</t>
  </si>
  <si>
    <t>1988584283</t>
  </si>
  <si>
    <t>187236795</t>
  </si>
  <si>
    <t>2022699756</t>
  </si>
  <si>
    <t>130428163</t>
  </si>
  <si>
    <t>-448505138</t>
  </si>
  <si>
    <t>708130960</t>
  </si>
  <si>
    <t>1551510653</t>
  </si>
  <si>
    <t>365626294</t>
  </si>
  <si>
    <t>1178193393</t>
  </si>
  <si>
    <t>853194741</t>
  </si>
  <si>
    <t>-346212259</t>
  </si>
  <si>
    <t>1172000112</t>
  </si>
  <si>
    <t>-1334073568</t>
  </si>
  <si>
    <t>-1454903088</t>
  </si>
  <si>
    <t>-2022326000</t>
  </si>
  <si>
    <t>-1501831276</t>
  </si>
  <si>
    <t>-136595744</t>
  </si>
  <si>
    <t>1265124118</t>
  </si>
  <si>
    <t>886964358</t>
  </si>
  <si>
    <t>171609317</t>
  </si>
  <si>
    <t>-118412262</t>
  </si>
  <si>
    <t>-94370130</t>
  </si>
  <si>
    <t>1277788179</t>
  </si>
  <si>
    <t>2022/08/4.3/SO 04 - VRN</t>
  </si>
  <si>
    <t>011002000</t>
  </si>
  <si>
    <t>Průzkumné práce</t>
  </si>
  <si>
    <t>1624482127</t>
  </si>
  <si>
    <t>-183188461</t>
  </si>
  <si>
    <t>362312061</t>
  </si>
  <si>
    <t>285056800</t>
  </si>
  <si>
    <t>-525633788</t>
  </si>
  <si>
    <t>-803068688</t>
  </si>
  <si>
    <t>1660453559</t>
  </si>
  <si>
    <t>-382555335</t>
  </si>
  <si>
    <t>833292904</t>
  </si>
  <si>
    <t>2022/08/SO 05 - Propustek v km 52,548</t>
  </si>
  <si>
    <t>2022/08/5.1/SO 05 - Stavební část</t>
  </si>
  <si>
    <t>-1882651382</t>
  </si>
  <si>
    <t>-1316084722</t>
  </si>
  <si>
    <t>8*(2,7*3/2+2,7*1,5+2*2*1/2) "výkop"</t>
  </si>
  <si>
    <t>11*1,5*0,4 "výkop pro podklad štěrku"</t>
  </si>
  <si>
    <t>954595093</t>
  </si>
  <si>
    <t>-107088479</t>
  </si>
  <si>
    <t>492386724</t>
  </si>
  <si>
    <t>19974648</t>
  </si>
  <si>
    <t>1382576803</t>
  </si>
  <si>
    <t>-409233678</t>
  </si>
  <si>
    <t>2*(11*1,5*0,3) "2 vrstvy"</t>
  </si>
  <si>
    <t>-1962835842</t>
  </si>
  <si>
    <t>9,9*2</t>
  </si>
  <si>
    <t>-553947536</t>
  </si>
  <si>
    <t>11*(3,14)*1"obsypání trouby"</t>
  </si>
  <si>
    <t>-956089001</t>
  </si>
  <si>
    <t>34,54*2</t>
  </si>
  <si>
    <t>1888308608</t>
  </si>
  <si>
    <t>447226247</t>
  </si>
  <si>
    <t>102,515*0,5</t>
  </si>
  <si>
    <t>878190567</t>
  </si>
  <si>
    <t>2*(1,8*0,8*0,5) "betonové patky"</t>
  </si>
  <si>
    <t>1127657694</t>
  </si>
  <si>
    <t>873539572</t>
  </si>
  <si>
    <t>2*(3,14*0,5) "límec"</t>
  </si>
  <si>
    <t>-537833307</t>
  </si>
  <si>
    <t>-181316081</t>
  </si>
  <si>
    <t>-1344564260</t>
  </si>
  <si>
    <t>-1879663157</t>
  </si>
  <si>
    <t>1458431025</t>
  </si>
  <si>
    <t>8*1,2*0,4 "OP1"</t>
  </si>
  <si>
    <t>(2+2)*0,3 "křídla u OP1"</t>
  </si>
  <si>
    <t>8*1,2*0,3 "desky"</t>
  </si>
  <si>
    <t>993955640</t>
  </si>
  <si>
    <t>442483781</t>
  </si>
  <si>
    <t>117,487*10</t>
  </si>
  <si>
    <t>-1254870390</t>
  </si>
  <si>
    <t>97,766+19,721</t>
  </si>
  <si>
    <t>-2059545339</t>
  </si>
  <si>
    <t>-58932656</t>
  </si>
  <si>
    <t>-709571970</t>
  </si>
  <si>
    <t>507280718</t>
  </si>
  <si>
    <t>2092163803</t>
  </si>
  <si>
    <t>516739695</t>
  </si>
  <si>
    <t>-824458781</t>
  </si>
  <si>
    <t>2022/08/5.2/SO 05 - Železniční svrek</t>
  </si>
  <si>
    <t>-1127377130</t>
  </si>
  <si>
    <t>191579896</t>
  </si>
  <si>
    <t>-1123070211</t>
  </si>
  <si>
    <t>-750976204</t>
  </si>
  <si>
    <t>-1700258643</t>
  </si>
  <si>
    <t>1195818460</t>
  </si>
  <si>
    <t>-1647426445</t>
  </si>
  <si>
    <t>66378999</t>
  </si>
  <si>
    <t>-39858077</t>
  </si>
  <si>
    <t>77565175</t>
  </si>
  <si>
    <t>-1059314338</t>
  </si>
  <si>
    <t>-954756572</t>
  </si>
  <si>
    <t>-243642928</t>
  </si>
  <si>
    <t>686360915</t>
  </si>
  <si>
    <t>1144810653</t>
  </si>
  <si>
    <t>88832892</t>
  </si>
  <si>
    <t>1728302042</t>
  </si>
  <si>
    <t>-1686566805</t>
  </si>
  <si>
    <t>-1877183267</t>
  </si>
  <si>
    <t>-1917965208</t>
  </si>
  <si>
    <t>1154328144</t>
  </si>
  <si>
    <t>1373097667</t>
  </si>
  <si>
    <t>382620698</t>
  </si>
  <si>
    <t>780638954</t>
  </si>
  <si>
    <t>1735136758</t>
  </si>
  <si>
    <t>-1029010180</t>
  </si>
  <si>
    <t>26369946</t>
  </si>
  <si>
    <t>-28590245</t>
  </si>
  <si>
    <t>2022/08/5.3/SO 05 - VRN</t>
  </si>
  <si>
    <t>1225344088</t>
  </si>
  <si>
    <t>683737039</t>
  </si>
  <si>
    <t>819128770</t>
  </si>
  <si>
    <t>1281951575</t>
  </si>
  <si>
    <t>-603466232</t>
  </si>
  <si>
    <t>863206049</t>
  </si>
  <si>
    <t>66271157</t>
  </si>
  <si>
    <t>1748845802</t>
  </si>
  <si>
    <t>2022/08/SO 06 - Propustek v km 53,752</t>
  </si>
  <si>
    <t>2022/08/6.1/SO 06 - Stavební část</t>
  </si>
  <si>
    <t xml:space="preserve">    6 - Úpravy povrchů, podlahy a osazování výplní</t>
  </si>
  <si>
    <t>PSV - Práce a dodávky PSV</t>
  </si>
  <si>
    <t xml:space="preserve">    783 - Dokončovací práce - nátěry</t>
  </si>
  <si>
    <t>111203201</t>
  </si>
  <si>
    <t>Odstranění křovin a stromů s ponecháním kořenů z plochy do 1000 m2</t>
  </si>
  <si>
    <t>-845969957</t>
  </si>
  <si>
    <t>112155311</t>
  </si>
  <si>
    <t>Štěpkování keřového porostu středně hustého s naložením</t>
  </si>
  <si>
    <t>1367941160</t>
  </si>
  <si>
    <t>-1899785009</t>
  </si>
  <si>
    <t>6*1*0,3 "výkop pro dlažbu"</t>
  </si>
  <si>
    <t>1199796301</t>
  </si>
  <si>
    <t>988292902</t>
  </si>
  <si>
    <t>-1663259539</t>
  </si>
  <si>
    <t>561651957</t>
  </si>
  <si>
    <t>-1463077094</t>
  </si>
  <si>
    <t>151103111</t>
  </si>
  <si>
    <t>Odstranění příložného pažení a rozepření stěn kolejového lože do 20 m2 hl do 2 m</t>
  </si>
  <si>
    <t>-1930752607</t>
  </si>
  <si>
    <t>151203101</t>
  </si>
  <si>
    <t>Zřízení zátažného pažení a rozepření stěn kolejového lože do 20 m2 hl do 2 m</t>
  </si>
  <si>
    <t>-1958032103</t>
  </si>
  <si>
    <t>Poznámka k položce:_x000d_
Poznámka k položce: Pažení pro zřízení ŽB římsy</t>
  </si>
  <si>
    <t>(7*1)*2</t>
  </si>
  <si>
    <t>153811111</t>
  </si>
  <si>
    <t>Osazení kotvy tyčové dl přes 5 m D od 20 do 28 mm</t>
  </si>
  <si>
    <t>-1954809040</t>
  </si>
  <si>
    <t>10*0,5 "0,5 m 10ks"</t>
  </si>
  <si>
    <t>13021017</t>
  </si>
  <si>
    <t>tyč ocelová kruhová žebírková DIN 488 jakost B500B (10 505) výztuž do betonu D 20mm</t>
  </si>
  <si>
    <t>1572909500</t>
  </si>
  <si>
    <t>Poznámka k položce:_x000d_
Hmotnost: 2,47 kg/m</t>
  </si>
  <si>
    <t>100*0,5*2,47/1000</t>
  </si>
  <si>
    <t>181202305</t>
  </si>
  <si>
    <t>Úprava pláně na násypech se zhutněním</t>
  </si>
  <si>
    <t>-483027549</t>
  </si>
  <si>
    <t>(9+7,125+2,88)*10</t>
  </si>
  <si>
    <t>-726456607</t>
  </si>
  <si>
    <t>938131111</t>
  </si>
  <si>
    <t>Odstranění přebytečné zeminy (nánosů) u říms průčelního zdiva a křídel ručně</t>
  </si>
  <si>
    <t>12161280</t>
  </si>
  <si>
    <t>(4*1*0,3)*4</t>
  </si>
  <si>
    <t>317321118</t>
  </si>
  <si>
    <t>Mostní římsy ze ŽB C 30/37</t>
  </si>
  <si>
    <t>1949529454</t>
  </si>
  <si>
    <t>7*0,5*0,5</t>
  </si>
  <si>
    <t>317353121</t>
  </si>
  <si>
    <t>Bednění mostních říms všech tvarů - zřízení</t>
  </si>
  <si>
    <t>-1600929255</t>
  </si>
  <si>
    <t>2*(7*0,5)+2*(0,5*0,5)</t>
  </si>
  <si>
    <t>317353221</t>
  </si>
  <si>
    <t>Bednění mostních říms všech tvarů - odstranění</t>
  </si>
  <si>
    <t>1806967008</t>
  </si>
  <si>
    <t>317361116</t>
  </si>
  <si>
    <t>Výztuž mostních říms z betonářské oceli 10 505</t>
  </si>
  <si>
    <t>-1952308951</t>
  </si>
  <si>
    <t>1,75*0,15</t>
  </si>
  <si>
    <t>451315134</t>
  </si>
  <si>
    <t>Podkladní nebo výplňová vrstva z betonu C 12/15 tl do 200 mm</t>
  </si>
  <si>
    <t>1609588479</t>
  </si>
  <si>
    <t>451476111</t>
  </si>
  <si>
    <t>Podkladní vrstva pod ložiska z plastbetonu první vrstva tl 10 mm</t>
  </si>
  <si>
    <t>-581054938</t>
  </si>
  <si>
    <t>Poznámka k položce:_x000d_
Poznámka k položce: podlití sloupků zábradlí</t>
  </si>
  <si>
    <t>(0,3*0,3)*8</t>
  </si>
  <si>
    <t>451476112</t>
  </si>
  <si>
    <t>Podkladní vrstva pod ložiska z plastbetonu další vrstvy tl 10 mm</t>
  </si>
  <si>
    <t>-1386446435</t>
  </si>
  <si>
    <t>0,72*2 "Přepočtené koeficientem množství</t>
  </si>
  <si>
    <t>465513156</t>
  </si>
  <si>
    <t>Dlažba svahu u opěr z upraveného lomového žulového kamene tl 200 mm do lože C 25/30 pl do 10 m2</t>
  </si>
  <si>
    <t>1678645119</t>
  </si>
  <si>
    <t>"nová dlažba na vtoku" 3*2</t>
  </si>
  <si>
    <t>Úpravy povrchů, podlahy a osazování výplní</t>
  </si>
  <si>
    <t>628613222</t>
  </si>
  <si>
    <t>Protikorozní ochrana OK mostu II.tř.- základní a podkladní epoxidový, vrchní PU nátěr bez metalizace</t>
  </si>
  <si>
    <t>-1606593830</t>
  </si>
  <si>
    <t xml:space="preserve">Poznámka k položce:_x000d_
Poznámka k položce: V cenách jsou započteny i náklady na dodávku písku a tryskání OK. tl.nátěru  min. 320 µm - Nátěr zábradlí mostu</t>
  </si>
  <si>
    <t>629995201</t>
  </si>
  <si>
    <t>Očištění vnějších ploch otryskáním sušeným křemičitým pískem</t>
  </si>
  <si>
    <t>1456634392</t>
  </si>
  <si>
    <t>"Křídla"5*4</t>
  </si>
  <si>
    <t>"opěry" 5*1,5*2</t>
  </si>
  <si>
    <t>"klenba"5*3</t>
  </si>
  <si>
    <t>"čela"5*2</t>
  </si>
  <si>
    <t>"dlažby "8*2</t>
  </si>
  <si>
    <t>636195001</t>
  </si>
  <si>
    <t>Oprava spárování dlažby z kamenů MC pl do 4 m2</t>
  </si>
  <si>
    <t>-638294997</t>
  </si>
  <si>
    <t>8*2</t>
  </si>
  <si>
    <t>911121211</t>
  </si>
  <si>
    <t>Výroba ocelového zábradli při opravách mostů</t>
  </si>
  <si>
    <t>1428931232</t>
  </si>
  <si>
    <t>7+7</t>
  </si>
  <si>
    <t>911121311</t>
  </si>
  <si>
    <t>Montáž ocelového zábradli při opravách mostů</t>
  </si>
  <si>
    <t>-792688541</t>
  </si>
  <si>
    <t>13010434</t>
  </si>
  <si>
    <t>úhelník ocelový rovnostranný jakost 11 375 80x80x8mm</t>
  </si>
  <si>
    <t>-1566658848</t>
  </si>
  <si>
    <t>Poznámka k položce:_x000d_
Poznámka k položce: Hmotnost: 9,63 kg/m - sloupky zábradlí</t>
  </si>
  <si>
    <t>((8*1,1)*0,00963)*2</t>
  </si>
  <si>
    <t>13010430</t>
  </si>
  <si>
    <t>úhelník ocelový rovnostranný jakost 11 375 70x70x7mm</t>
  </si>
  <si>
    <t>-642027409</t>
  </si>
  <si>
    <t>Poznámka k položce:_x000d_
Poznámka k položce: Hmotnost: 7,39 kg/m - madla na zábradlí</t>
  </si>
  <si>
    <t>((7*3)*0,00739)*2</t>
  </si>
  <si>
    <t>13611238</t>
  </si>
  <si>
    <t>plech ocelový hladký jakost S 235 JR tl 15mm tabule</t>
  </si>
  <si>
    <t>1655061835</t>
  </si>
  <si>
    <t>Poznámka k položce:_x000d_
Poznámka k položce: Hmotnost 720 kg/kus</t>
  </si>
  <si>
    <t>(0,0625*0,096)*8</t>
  </si>
  <si>
    <t>941111121</t>
  </si>
  <si>
    <t>Montáž lešení řadového trubkového lehkého s podlahami zatížení do 200 kg/m2 š do 1,2 m v do 10 m</t>
  </si>
  <si>
    <t>1699096693</t>
  </si>
  <si>
    <t>33</t>
  </si>
  <si>
    <t>941111221</t>
  </si>
  <si>
    <t>Příplatek k lešení řadovému trubkovému lehkému s podlahami š 1,2 m v 10 m za první a ZKD den použití</t>
  </si>
  <si>
    <t>-1173561700</t>
  </si>
  <si>
    <t>20*20</t>
  </si>
  <si>
    <t>34</t>
  </si>
  <si>
    <t>941111811</t>
  </si>
  <si>
    <t>Demontáž lešení řadového trubkového lehkého s podlahami zatížení do 200 kg/m2 š do 0,9 m v do 10 m</t>
  </si>
  <si>
    <t>486815499</t>
  </si>
  <si>
    <t>35</t>
  </si>
  <si>
    <t>952904152</t>
  </si>
  <si>
    <t>Čištění mostních objektů - pročištění vtoků a výtoků ručně</t>
  </si>
  <si>
    <t>615637491</t>
  </si>
  <si>
    <t>Poznámka k položce:_x000d_
Poznámka k položce: pročištění vtoku a výtoku vodoteče</t>
  </si>
  <si>
    <t>36</t>
  </si>
  <si>
    <t>977131117</t>
  </si>
  <si>
    <t>Vrty příklepovými vrtáky D přes 20 do 25 mm do cihelného zdiva nebo prostého betonu</t>
  </si>
  <si>
    <t>229389506</t>
  </si>
  <si>
    <t>10*0,5</t>
  </si>
  <si>
    <t>37</t>
  </si>
  <si>
    <t>985142213</t>
  </si>
  <si>
    <t>Vysekání spojovací hmoty ze spár zdiva hl přes 40 mm dl přes 12 m/m2</t>
  </si>
  <si>
    <t>943369273</t>
  </si>
  <si>
    <t>Poznámka k položce:_x000d_
Poznámka k položce: 70% zdiva</t>
  </si>
  <si>
    <t>"opěry 20%" 5*1,5*2*0,2</t>
  </si>
  <si>
    <t>"klenba 20%"5*3*0,2</t>
  </si>
  <si>
    <t>"čela 20%"5*2*0,2</t>
  </si>
  <si>
    <t>8*0,8 "Přepočtené koeficientem množství</t>
  </si>
  <si>
    <t>38</t>
  </si>
  <si>
    <t>985222111</t>
  </si>
  <si>
    <t>Sbírání a třídění kamene ručně ze suti s očištěním</t>
  </si>
  <si>
    <t>-2065158730</t>
  </si>
  <si>
    <t>39</t>
  </si>
  <si>
    <t>985223210</t>
  </si>
  <si>
    <t>Přezdívání kamenného zdiva do aktivované malty do 1 m3</t>
  </si>
  <si>
    <t>-1530838748</t>
  </si>
  <si>
    <t>"přezdění kuželů vpravo1 vlevo1" (3*3)*2*0,4</t>
  </si>
  <si>
    <t>40</t>
  </si>
  <si>
    <t>985232113</t>
  </si>
  <si>
    <t>Hloubkové spárování zdiva aktivovanou maltou spára hl do 80 mm dl přes 12 m/m2</t>
  </si>
  <si>
    <t>-1423241158</t>
  </si>
  <si>
    <t>Poznámka k položce:_x000d_
Poznámka k položce: 80% zdiva</t>
  </si>
  <si>
    <t>"křídla" 20</t>
  </si>
  <si>
    <t>28*0,8 "Přepočtené koeficientem množství</t>
  </si>
  <si>
    <t>41</t>
  </si>
  <si>
    <t>997013601</t>
  </si>
  <si>
    <t>Poplatek za uložení na skládce (skládkovné) stavebního odpadu betonového kód odpadu 17 01 01</t>
  </si>
  <si>
    <t>1428882255</t>
  </si>
  <si>
    <t>42</t>
  </si>
  <si>
    <t>997013841</t>
  </si>
  <si>
    <t>Poplatek za uložení na skládce (skládkovné) odpadu po otryskávání kód odpadu 120 117</t>
  </si>
  <si>
    <t>-2002405511</t>
  </si>
  <si>
    <t>Poznámka k položce:_x000d_
Poznámka k položce: 10% rozptyl a ztrátovost</t>
  </si>
  <si>
    <t>20*0,030</t>
  </si>
  <si>
    <t>43</t>
  </si>
  <si>
    <t>997211511</t>
  </si>
  <si>
    <t>Vodorovná doprava suti po suchu na vzdálenost do 1 km</t>
  </si>
  <si>
    <t>-77611787</t>
  </si>
  <si>
    <t>2,629+0,6</t>
  </si>
  <si>
    <t>44</t>
  </si>
  <si>
    <t>1046926504</t>
  </si>
  <si>
    <t>3,229*20</t>
  </si>
  <si>
    <t>45</t>
  </si>
  <si>
    <t>764899099</t>
  </si>
  <si>
    <t>46</t>
  </si>
  <si>
    <t>997241621</t>
  </si>
  <si>
    <t>Naložení a složení vybouraných hmot nebo konstrukcí</t>
  </si>
  <si>
    <t>412076152</t>
  </si>
  <si>
    <t>47</t>
  </si>
  <si>
    <t>-690622201</t>
  </si>
  <si>
    <t>48</t>
  </si>
  <si>
    <t>998212191</t>
  </si>
  <si>
    <t>Příplatek k přesunu hmot pro mosty zděné nebo monolitické za zvětšený přesun do 1000 m</t>
  </si>
  <si>
    <t>-175787345</t>
  </si>
  <si>
    <t>19,165*2 "Přepočtené koeficientem množství</t>
  </si>
  <si>
    <t>PSV</t>
  </si>
  <si>
    <t>Práce a dodávky PSV</t>
  </si>
  <si>
    <t>783</t>
  </si>
  <si>
    <t>Dokončovací práce - nátěry</t>
  </si>
  <si>
    <t>49</t>
  </si>
  <si>
    <t>783826675</t>
  </si>
  <si>
    <t>Hydrofobizační transparentní silikonový nátěr hrubých betonových povrchů nebo hrubých omítek</t>
  </si>
  <si>
    <t>-1850168928</t>
  </si>
  <si>
    <t>"dlažby "12*2</t>
  </si>
  <si>
    <t>50</t>
  </si>
  <si>
    <t>-1703881204</t>
  </si>
  <si>
    <t>2*8 "Menzi-Muck</t>
  </si>
  <si>
    <t>51</t>
  </si>
  <si>
    <t>357733517</t>
  </si>
  <si>
    <t>1 "Menzi-Muck"</t>
  </si>
  <si>
    <t>2022/08/6.2/SO 06 - VRN</t>
  </si>
  <si>
    <t xml:space="preserve">    VRN4 - Inženýrská činnost</t>
  </si>
  <si>
    <t>119001421</t>
  </si>
  <si>
    <t>Dočasné zajištění kabelů a kabelových tratí ze 3 volně ložených kabelů</t>
  </si>
  <si>
    <t>1268194763</t>
  </si>
  <si>
    <t>1045115737</t>
  </si>
  <si>
    <t>-820979642</t>
  </si>
  <si>
    <t>013294000</t>
  </si>
  <si>
    <t>Ostatní dokumentace</t>
  </si>
  <si>
    <t>-818986767</t>
  </si>
  <si>
    <t>1 "realizační dokumentace stavby"</t>
  </si>
  <si>
    <t>13127398</t>
  </si>
  <si>
    <t>-1620184368</t>
  </si>
  <si>
    <t>631687835</t>
  </si>
  <si>
    <t>VRN4</t>
  </si>
  <si>
    <t>Inženýrská činnost</t>
  </si>
  <si>
    <t>041903000</t>
  </si>
  <si>
    <t>Dozor jiné osoby</t>
  </si>
  <si>
    <t>-1229600264</t>
  </si>
  <si>
    <t>Poznámka k položce:_x000d_
Poznámka k položce: Bezpečnostní hlídka</t>
  </si>
  <si>
    <t>2022/08/SO 07 - Propustek v km 54,274</t>
  </si>
  <si>
    <t>2022/08/7.1/SO 07 - Stavební část</t>
  </si>
  <si>
    <t>-1998359048</t>
  </si>
  <si>
    <t>-1386010319</t>
  </si>
  <si>
    <t>7*(1*2,5+1*1,5) "výkop"</t>
  </si>
  <si>
    <t>9*1,5*0,4 "výkop pro podklad štěrku"</t>
  </si>
  <si>
    <t>1886214686</t>
  </si>
  <si>
    <t>1180174280</t>
  </si>
  <si>
    <t>-404566240</t>
  </si>
  <si>
    <t>-2027300231</t>
  </si>
  <si>
    <t>201109928</t>
  </si>
  <si>
    <t>-290612886</t>
  </si>
  <si>
    <t>712641533</t>
  </si>
  <si>
    <t>-1042520904</t>
  </si>
  <si>
    <t>2091332782</t>
  </si>
  <si>
    <t>-477477394</t>
  </si>
  <si>
    <t>-1566054953</t>
  </si>
  <si>
    <t>-1120065879</t>
  </si>
  <si>
    <t>2*(1*0,5*0,2) "práh na vtoku"</t>
  </si>
  <si>
    <t>341888673</t>
  </si>
  <si>
    <t>666699218</t>
  </si>
  <si>
    <t>-1702952469</t>
  </si>
  <si>
    <t>1791247666</t>
  </si>
  <si>
    <t>8,86699507389163*1,015 'Přepočtené koeficientem množství</t>
  </si>
  <si>
    <t>390465749</t>
  </si>
  <si>
    <t>2054423894</t>
  </si>
  <si>
    <t>1508839027</t>
  </si>
  <si>
    <t>2*(7,1*1*0,4) "OP1"</t>
  </si>
  <si>
    <t>7,1*1,2*0,3 "desky"</t>
  </si>
  <si>
    <t>881224130</t>
  </si>
  <si>
    <t>665064175</t>
  </si>
  <si>
    <t>121,093*10</t>
  </si>
  <si>
    <t>381579320</t>
  </si>
  <si>
    <t>97,597+23,496</t>
  </si>
  <si>
    <t>143681160</t>
  </si>
  <si>
    <t>524116221</t>
  </si>
  <si>
    <t>-630801804</t>
  </si>
  <si>
    <t>571091454</t>
  </si>
  <si>
    <t>-1782623320</t>
  </si>
  <si>
    <t>-288740968</t>
  </si>
  <si>
    <t>1329385195</t>
  </si>
  <si>
    <t>2022/08/7.2/SO 07 - Železniční svršek</t>
  </si>
  <si>
    <t>-1479796483</t>
  </si>
  <si>
    <t>677886752</t>
  </si>
  <si>
    <t>-1927543030</t>
  </si>
  <si>
    <t>-1014046169</t>
  </si>
  <si>
    <t>103365083</t>
  </si>
  <si>
    <t>-1122758692</t>
  </si>
  <si>
    <t>60666767</t>
  </si>
  <si>
    <t>-1800547795</t>
  </si>
  <si>
    <t>-709504933</t>
  </si>
  <si>
    <t>-850970291</t>
  </si>
  <si>
    <t>-1414838544</t>
  </si>
  <si>
    <t>657112968</t>
  </si>
  <si>
    <t>196266041</t>
  </si>
  <si>
    <t>-1488038011</t>
  </si>
  <si>
    <t>-730845250</t>
  </si>
  <si>
    <t>1656098872</t>
  </si>
  <si>
    <t>294913457</t>
  </si>
  <si>
    <t>-1881946800</t>
  </si>
  <si>
    <t>-2056584154</t>
  </si>
  <si>
    <t>69598721</t>
  </si>
  <si>
    <t>691256267</t>
  </si>
  <si>
    <t>-1806253216</t>
  </si>
  <si>
    <t>78678574</t>
  </si>
  <si>
    <t>274566658</t>
  </si>
  <si>
    <t>-1204387086</t>
  </si>
  <si>
    <t>662837577</t>
  </si>
  <si>
    <t>-222358036</t>
  </si>
  <si>
    <t>1882468906</t>
  </si>
  <si>
    <t>1866398862</t>
  </si>
  <si>
    <t>2022/08/7.3/SO 07 - VRN</t>
  </si>
  <si>
    <t>-916741124</t>
  </si>
  <si>
    <t>-1122370193</t>
  </si>
  <si>
    <t>-1776612835</t>
  </si>
  <si>
    <t>1825636411</t>
  </si>
  <si>
    <t>687983262</t>
  </si>
  <si>
    <t>1973834849</t>
  </si>
  <si>
    <t>-1199789911</t>
  </si>
  <si>
    <t>-1346346524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</si>
</sst>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styles" Target="styles.xml" /><Relationship Id="rId22" Type="http://schemas.openxmlformats.org/officeDocument/2006/relationships/theme" Target="theme/theme1.xml" /><Relationship Id="rId23" Type="http://schemas.openxmlformats.org/officeDocument/2006/relationships/calcChain" Target="calcChain.xml" /><Relationship Id="rId2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2022/08/Zdarec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propustků na TU 1611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12. 8. 2022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ROUND(AG95+AG99+AG102+AG106+AG110+AG114+AG117,2)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ROUND(AS95+AS99+AS102+AS106+AS110+AS114+AS117,2)</f>
        <v>0</v>
      </c>
      <c r="AT94" s="113">
        <f>ROUND(SUM(AV94:AW94),2)</f>
        <v>0</v>
      </c>
      <c r="AU94" s="114">
        <f>ROUND(AU95+AU99+AU102+AU106+AU110+AU114+AU117,5)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ROUND(AZ95+AZ99+AZ102+AZ106+AZ110+AZ114+AZ117,2)</f>
        <v>0</v>
      </c>
      <c r="BA94" s="113">
        <f>ROUND(BA95+BA99+BA102+BA106+BA110+BA114+BA117,2)</f>
        <v>0</v>
      </c>
      <c r="BB94" s="113">
        <f>ROUND(BB95+BB99+BB102+BB106+BB110+BB114+BB117,2)</f>
        <v>0</v>
      </c>
      <c r="BC94" s="113">
        <f>ROUND(BC95+BC99+BC102+BC106+BC110+BC114+BC117,2)</f>
        <v>0</v>
      </c>
      <c r="BD94" s="115">
        <f>ROUND(BD95+BD99+BD102+BD106+BD110+BD114+BD117,2)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24.75" customHeight="1">
      <c r="A95" s="7"/>
      <c r="B95" s="118"/>
      <c r="C95" s="119"/>
      <c r="D95" s="120" t="s">
        <v>77</v>
      </c>
      <c r="E95" s="120"/>
      <c r="F95" s="120"/>
      <c r="G95" s="120"/>
      <c r="H95" s="120"/>
      <c r="I95" s="121"/>
      <c r="J95" s="120" t="s">
        <v>78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ROUND(SUM(AG96:AG98),2)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79</v>
      </c>
      <c r="AR95" s="125"/>
      <c r="AS95" s="126">
        <f>ROUND(SUM(AS96:AS98),2)</f>
        <v>0</v>
      </c>
      <c r="AT95" s="127">
        <f>ROUND(SUM(AV95:AW95),2)</f>
        <v>0</v>
      </c>
      <c r="AU95" s="128">
        <f>ROUND(SUM(AU96:AU98),5)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ROUND(SUM(AZ96:AZ98),2)</f>
        <v>0</v>
      </c>
      <c r="BA95" s="127">
        <f>ROUND(SUM(BA96:BA98),2)</f>
        <v>0</v>
      </c>
      <c r="BB95" s="127">
        <f>ROUND(SUM(BB96:BB98),2)</f>
        <v>0</v>
      </c>
      <c r="BC95" s="127">
        <f>ROUND(SUM(BC96:BC98),2)</f>
        <v>0</v>
      </c>
      <c r="BD95" s="129">
        <f>ROUND(SUM(BD96:BD98),2)</f>
        <v>0</v>
      </c>
      <c r="BE95" s="7"/>
      <c r="BS95" s="130" t="s">
        <v>72</v>
      </c>
      <c r="BT95" s="130" t="s">
        <v>80</v>
      </c>
      <c r="BU95" s="130" t="s">
        <v>74</v>
      </c>
      <c r="BV95" s="130" t="s">
        <v>75</v>
      </c>
      <c r="BW95" s="130" t="s">
        <v>81</v>
      </c>
      <c r="BX95" s="130" t="s">
        <v>5</v>
      </c>
      <c r="CL95" s="130" t="s">
        <v>1</v>
      </c>
      <c r="CM95" s="130" t="s">
        <v>82</v>
      </c>
    </row>
    <row r="96" s="4" customFormat="1" ht="35.25" customHeight="1">
      <c r="A96" s="131" t="s">
        <v>83</v>
      </c>
      <c r="B96" s="69"/>
      <c r="C96" s="132"/>
      <c r="D96" s="132"/>
      <c r="E96" s="133" t="s">
        <v>84</v>
      </c>
      <c r="F96" s="133"/>
      <c r="G96" s="133"/>
      <c r="H96" s="133"/>
      <c r="I96" s="133"/>
      <c r="J96" s="132"/>
      <c r="K96" s="133" t="s">
        <v>85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'2022-08-1.1-SO 01 - Stave...'!J32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86</v>
      </c>
      <c r="AR96" s="71"/>
      <c r="AS96" s="136">
        <v>0</v>
      </c>
      <c r="AT96" s="137">
        <f>ROUND(SUM(AV96:AW96),2)</f>
        <v>0</v>
      </c>
      <c r="AU96" s="138">
        <f>'2022-08-1.1-SO 01 - Stave...'!P132</f>
        <v>0</v>
      </c>
      <c r="AV96" s="137">
        <f>'2022-08-1.1-SO 01 - Stave...'!J35</f>
        <v>0</v>
      </c>
      <c r="AW96" s="137">
        <f>'2022-08-1.1-SO 01 - Stave...'!J36</f>
        <v>0</v>
      </c>
      <c r="AX96" s="137">
        <f>'2022-08-1.1-SO 01 - Stave...'!J37</f>
        <v>0</v>
      </c>
      <c r="AY96" s="137">
        <f>'2022-08-1.1-SO 01 - Stave...'!J38</f>
        <v>0</v>
      </c>
      <c r="AZ96" s="137">
        <f>'2022-08-1.1-SO 01 - Stave...'!F35</f>
        <v>0</v>
      </c>
      <c r="BA96" s="137">
        <f>'2022-08-1.1-SO 01 - Stave...'!F36</f>
        <v>0</v>
      </c>
      <c r="BB96" s="137">
        <f>'2022-08-1.1-SO 01 - Stave...'!F37</f>
        <v>0</v>
      </c>
      <c r="BC96" s="137">
        <f>'2022-08-1.1-SO 01 - Stave...'!F38</f>
        <v>0</v>
      </c>
      <c r="BD96" s="139">
        <f>'2022-08-1.1-SO 01 - Stave...'!F39</f>
        <v>0</v>
      </c>
      <c r="BE96" s="4"/>
      <c r="BT96" s="140" t="s">
        <v>82</v>
      </c>
      <c r="BV96" s="140" t="s">
        <v>75</v>
      </c>
      <c r="BW96" s="140" t="s">
        <v>87</v>
      </c>
      <c r="BX96" s="140" t="s">
        <v>81</v>
      </c>
      <c r="CL96" s="140" t="s">
        <v>1</v>
      </c>
    </row>
    <row r="97" s="4" customFormat="1" ht="35.25" customHeight="1">
      <c r="A97" s="131" t="s">
        <v>83</v>
      </c>
      <c r="B97" s="69"/>
      <c r="C97" s="132"/>
      <c r="D97" s="132"/>
      <c r="E97" s="133" t="s">
        <v>88</v>
      </c>
      <c r="F97" s="133"/>
      <c r="G97" s="133"/>
      <c r="H97" s="133"/>
      <c r="I97" s="133"/>
      <c r="J97" s="132"/>
      <c r="K97" s="133" t="s">
        <v>89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'2022-08-1.2-SO 01 - Želez...'!J32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86</v>
      </c>
      <c r="AR97" s="71"/>
      <c r="AS97" s="136">
        <v>0</v>
      </c>
      <c r="AT97" s="137">
        <f>ROUND(SUM(AV97:AW97),2)</f>
        <v>0</v>
      </c>
      <c r="AU97" s="138">
        <f>'2022-08-1.2-SO 01 - Želez...'!P126</f>
        <v>0</v>
      </c>
      <c r="AV97" s="137">
        <f>'2022-08-1.2-SO 01 - Želez...'!J35</f>
        <v>0</v>
      </c>
      <c r="AW97" s="137">
        <f>'2022-08-1.2-SO 01 - Želez...'!J36</f>
        <v>0</v>
      </c>
      <c r="AX97" s="137">
        <f>'2022-08-1.2-SO 01 - Želez...'!J37</f>
        <v>0</v>
      </c>
      <c r="AY97" s="137">
        <f>'2022-08-1.2-SO 01 - Želez...'!J38</f>
        <v>0</v>
      </c>
      <c r="AZ97" s="137">
        <f>'2022-08-1.2-SO 01 - Želez...'!F35</f>
        <v>0</v>
      </c>
      <c r="BA97" s="137">
        <f>'2022-08-1.2-SO 01 - Želez...'!F36</f>
        <v>0</v>
      </c>
      <c r="BB97" s="137">
        <f>'2022-08-1.2-SO 01 - Želez...'!F37</f>
        <v>0</v>
      </c>
      <c r="BC97" s="137">
        <f>'2022-08-1.2-SO 01 - Želez...'!F38</f>
        <v>0</v>
      </c>
      <c r="BD97" s="139">
        <f>'2022-08-1.2-SO 01 - Želez...'!F39</f>
        <v>0</v>
      </c>
      <c r="BE97" s="4"/>
      <c r="BT97" s="140" t="s">
        <v>82</v>
      </c>
      <c r="BV97" s="140" t="s">
        <v>75</v>
      </c>
      <c r="BW97" s="140" t="s">
        <v>90</v>
      </c>
      <c r="BX97" s="140" t="s">
        <v>81</v>
      </c>
      <c r="CL97" s="140" t="s">
        <v>1</v>
      </c>
    </row>
    <row r="98" s="4" customFormat="1" ht="35.25" customHeight="1">
      <c r="A98" s="131" t="s">
        <v>83</v>
      </c>
      <c r="B98" s="69"/>
      <c r="C98" s="132"/>
      <c r="D98" s="132"/>
      <c r="E98" s="133" t="s">
        <v>91</v>
      </c>
      <c r="F98" s="133"/>
      <c r="G98" s="133"/>
      <c r="H98" s="133"/>
      <c r="I98" s="133"/>
      <c r="J98" s="132"/>
      <c r="K98" s="133" t="s">
        <v>92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'2022-08-1.3-SO 01 - VRN'!J32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86</v>
      </c>
      <c r="AR98" s="71"/>
      <c r="AS98" s="136">
        <v>0</v>
      </c>
      <c r="AT98" s="137">
        <f>ROUND(SUM(AV98:AW98),2)</f>
        <v>0</v>
      </c>
      <c r="AU98" s="138">
        <f>'2022-08-1.3-SO 01 - VRN'!P123</f>
        <v>0</v>
      </c>
      <c r="AV98" s="137">
        <f>'2022-08-1.3-SO 01 - VRN'!J35</f>
        <v>0</v>
      </c>
      <c r="AW98" s="137">
        <f>'2022-08-1.3-SO 01 - VRN'!J36</f>
        <v>0</v>
      </c>
      <c r="AX98" s="137">
        <f>'2022-08-1.3-SO 01 - VRN'!J37</f>
        <v>0</v>
      </c>
      <c r="AY98" s="137">
        <f>'2022-08-1.3-SO 01 - VRN'!J38</f>
        <v>0</v>
      </c>
      <c r="AZ98" s="137">
        <f>'2022-08-1.3-SO 01 - VRN'!F35</f>
        <v>0</v>
      </c>
      <c r="BA98" s="137">
        <f>'2022-08-1.3-SO 01 - VRN'!F36</f>
        <v>0</v>
      </c>
      <c r="BB98" s="137">
        <f>'2022-08-1.3-SO 01 - VRN'!F37</f>
        <v>0</v>
      </c>
      <c r="BC98" s="137">
        <f>'2022-08-1.3-SO 01 - VRN'!F38</f>
        <v>0</v>
      </c>
      <c r="BD98" s="139">
        <f>'2022-08-1.3-SO 01 - VRN'!F39</f>
        <v>0</v>
      </c>
      <c r="BE98" s="4"/>
      <c r="BT98" s="140" t="s">
        <v>82</v>
      </c>
      <c r="BV98" s="140" t="s">
        <v>75</v>
      </c>
      <c r="BW98" s="140" t="s">
        <v>93</v>
      </c>
      <c r="BX98" s="140" t="s">
        <v>81</v>
      </c>
      <c r="CL98" s="140" t="s">
        <v>1</v>
      </c>
    </row>
    <row r="99" s="7" customFormat="1" ht="24.75" customHeight="1">
      <c r="A99" s="7"/>
      <c r="B99" s="118"/>
      <c r="C99" s="119"/>
      <c r="D99" s="120" t="s">
        <v>94</v>
      </c>
      <c r="E99" s="120"/>
      <c r="F99" s="120"/>
      <c r="G99" s="120"/>
      <c r="H99" s="120"/>
      <c r="I99" s="121"/>
      <c r="J99" s="120" t="s">
        <v>95</v>
      </c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2">
        <f>ROUND(SUM(AG100:AG101),2)</f>
        <v>0</v>
      </c>
      <c r="AH99" s="121"/>
      <c r="AI99" s="121"/>
      <c r="AJ99" s="121"/>
      <c r="AK99" s="121"/>
      <c r="AL99" s="121"/>
      <c r="AM99" s="121"/>
      <c r="AN99" s="123">
        <f>SUM(AG99,AT99)</f>
        <v>0</v>
      </c>
      <c r="AO99" s="121"/>
      <c r="AP99" s="121"/>
      <c r="AQ99" s="124" t="s">
        <v>79</v>
      </c>
      <c r="AR99" s="125"/>
      <c r="AS99" s="126">
        <f>ROUND(SUM(AS100:AS101),2)</f>
        <v>0</v>
      </c>
      <c r="AT99" s="127">
        <f>ROUND(SUM(AV99:AW99),2)</f>
        <v>0</v>
      </c>
      <c r="AU99" s="128">
        <f>ROUND(SUM(AU100:AU101),5)</f>
        <v>0</v>
      </c>
      <c r="AV99" s="127">
        <f>ROUND(AZ99*L29,2)</f>
        <v>0</v>
      </c>
      <c r="AW99" s="127">
        <f>ROUND(BA99*L30,2)</f>
        <v>0</v>
      </c>
      <c r="AX99" s="127">
        <f>ROUND(BB99*L29,2)</f>
        <v>0</v>
      </c>
      <c r="AY99" s="127">
        <f>ROUND(BC99*L30,2)</f>
        <v>0</v>
      </c>
      <c r="AZ99" s="127">
        <f>ROUND(SUM(AZ100:AZ101),2)</f>
        <v>0</v>
      </c>
      <c r="BA99" s="127">
        <f>ROUND(SUM(BA100:BA101),2)</f>
        <v>0</v>
      </c>
      <c r="BB99" s="127">
        <f>ROUND(SUM(BB100:BB101),2)</f>
        <v>0</v>
      </c>
      <c r="BC99" s="127">
        <f>ROUND(SUM(BC100:BC101),2)</f>
        <v>0</v>
      </c>
      <c r="BD99" s="129">
        <f>ROUND(SUM(BD100:BD101),2)</f>
        <v>0</v>
      </c>
      <c r="BE99" s="7"/>
      <c r="BS99" s="130" t="s">
        <v>72</v>
      </c>
      <c r="BT99" s="130" t="s">
        <v>80</v>
      </c>
      <c r="BU99" s="130" t="s">
        <v>74</v>
      </c>
      <c r="BV99" s="130" t="s">
        <v>75</v>
      </c>
      <c r="BW99" s="130" t="s">
        <v>96</v>
      </c>
      <c r="BX99" s="130" t="s">
        <v>5</v>
      </c>
      <c r="CL99" s="130" t="s">
        <v>1</v>
      </c>
      <c r="CM99" s="130" t="s">
        <v>82</v>
      </c>
    </row>
    <row r="100" s="4" customFormat="1" ht="35.25" customHeight="1">
      <c r="A100" s="131" t="s">
        <v>83</v>
      </c>
      <c r="B100" s="69"/>
      <c r="C100" s="132"/>
      <c r="D100" s="132"/>
      <c r="E100" s="133" t="s">
        <v>97</v>
      </c>
      <c r="F100" s="133"/>
      <c r="G100" s="133"/>
      <c r="H100" s="133"/>
      <c r="I100" s="133"/>
      <c r="J100" s="132"/>
      <c r="K100" s="133" t="s">
        <v>85</v>
      </c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4">
        <f>'2022-08-2.1-SO 02 - Stave...'!J32</f>
        <v>0</v>
      </c>
      <c r="AH100" s="132"/>
      <c r="AI100" s="132"/>
      <c r="AJ100" s="132"/>
      <c r="AK100" s="132"/>
      <c r="AL100" s="132"/>
      <c r="AM100" s="132"/>
      <c r="AN100" s="134">
        <f>SUM(AG100,AT100)</f>
        <v>0</v>
      </c>
      <c r="AO100" s="132"/>
      <c r="AP100" s="132"/>
      <c r="AQ100" s="135" t="s">
        <v>86</v>
      </c>
      <c r="AR100" s="71"/>
      <c r="AS100" s="136">
        <v>0</v>
      </c>
      <c r="AT100" s="137">
        <f>ROUND(SUM(AV100:AW100),2)</f>
        <v>0</v>
      </c>
      <c r="AU100" s="138">
        <f>'2022-08-2.1-SO 02 - Stave...'!P127</f>
        <v>0</v>
      </c>
      <c r="AV100" s="137">
        <f>'2022-08-2.1-SO 02 - Stave...'!J35</f>
        <v>0</v>
      </c>
      <c r="AW100" s="137">
        <f>'2022-08-2.1-SO 02 - Stave...'!J36</f>
        <v>0</v>
      </c>
      <c r="AX100" s="137">
        <f>'2022-08-2.1-SO 02 - Stave...'!J37</f>
        <v>0</v>
      </c>
      <c r="AY100" s="137">
        <f>'2022-08-2.1-SO 02 - Stave...'!J38</f>
        <v>0</v>
      </c>
      <c r="AZ100" s="137">
        <f>'2022-08-2.1-SO 02 - Stave...'!F35</f>
        <v>0</v>
      </c>
      <c r="BA100" s="137">
        <f>'2022-08-2.1-SO 02 - Stave...'!F36</f>
        <v>0</v>
      </c>
      <c r="BB100" s="137">
        <f>'2022-08-2.1-SO 02 - Stave...'!F37</f>
        <v>0</v>
      </c>
      <c r="BC100" s="137">
        <f>'2022-08-2.1-SO 02 - Stave...'!F38</f>
        <v>0</v>
      </c>
      <c r="BD100" s="139">
        <f>'2022-08-2.1-SO 02 - Stave...'!F39</f>
        <v>0</v>
      </c>
      <c r="BE100" s="4"/>
      <c r="BT100" s="140" t="s">
        <v>82</v>
      </c>
      <c r="BV100" s="140" t="s">
        <v>75</v>
      </c>
      <c r="BW100" s="140" t="s">
        <v>98</v>
      </c>
      <c r="BX100" s="140" t="s">
        <v>96</v>
      </c>
      <c r="CL100" s="140" t="s">
        <v>1</v>
      </c>
    </row>
    <row r="101" s="4" customFormat="1" ht="35.25" customHeight="1">
      <c r="A101" s="131" t="s">
        <v>83</v>
      </c>
      <c r="B101" s="69"/>
      <c r="C101" s="132"/>
      <c r="D101" s="132"/>
      <c r="E101" s="133" t="s">
        <v>99</v>
      </c>
      <c r="F101" s="133"/>
      <c r="G101" s="133"/>
      <c r="H101" s="133"/>
      <c r="I101" s="133"/>
      <c r="J101" s="132"/>
      <c r="K101" s="133" t="s">
        <v>92</v>
      </c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3"/>
      <c r="AF101" s="133"/>
      <c r="AG101" s="134">
        <f>'2022-08-2.2-SO 02 - VRN'!J32</f>
        <v>0</v>
      </c>
      <c r="AH101" s="132"/>
      <c r="AI101" s="132"/>
      <c r="AJ101" s="132"/>
      <c r="AK101" s="132"/>
      <c r="AL101" s="132"/>
      <c r="AM101" s="132"/>
      <c r="AN101" s="134">
        <f>SUM(AG101,AT101)</f>
        <v>0</v>
      </c>
      <c r="AO101" s="132"/>
      <c r="AP101" s="132"/>
      <c r="AQ101" s="135" t="s">
        <v>86</v>
      </c>
      <c r="AR101" s="71"/>
      <c r="AS101" s="136">
        <v>0</v>
      </c>
      <c r="AT101" s="137">
        <f>ROUND(SUM(AV101:AW101),2)</f>
        <v>0</v>
      </c>
      <c r="AU101" s="138">
        <f>'2022-08-2.2-SO 02 - VRN'!P122</f>
        <v>0</v>
      </c>
      <c r="AV101" s="137">
        <f>'2022-08-2.2-SO 02 - VRN'!J35</f>
        <v>0</v>
      </c>
      <c r="AW101" s="137">
        <f>'2022-08-2.2-SO 02 - VRN'!J36</f>
        <v>0</v>
      </c>
      <c r="AX101" s="137">
        <f>'2022-08-2.2-SO 02 - VRN'!J37</f>
        <v>0</v>
      </c>
      <c r="AY101" s="137">
        <f>'2022-08-2.2-SO 02 - VRN'!J38</f>
        <v>0</v>
      </c>
      <c r="AZ101" s="137">
        <f>'2022-08-2.2-SO 02 - VRN'!F35</f>
        <v>0</v>
      </c>
      <c r="BA101" s="137">
        <f>'2022-08-2.2-SO 02 - VRN'!F36</f>
        <v>0</v>
      </c>
      <c r="BB101" s="137">
        <f>'2022-08-2.2-SO 02 - VRN'!F37</f>
        <v>0</v>
      </c>
      <c r="BC101" s="137">
        <f>'2022-08-2.2-SO 02 - VRN'!F38</f>
        <v>0</v>
      </c>
      <c r="BD101" s="139">
        <f>'2022-08-2.2-SO 02 - VRN'!F39</f>
        <v>0</v>
      </c>
      <c r="BE101" s="4"/>
      <c r="BT101" s="140" t="s">
        <v>82</v>
      </c>
      <c r="BV101" s="140" t="s">
        <v>75</v>
      </c>
      <c r="BW101" s="140" t="s">
        <v>100</v>
      </c>
      <c r="BX101" s="140" t="s">
        <v>96</v>
      </c>
      <c r="CL101" s="140" t="s">
        <v>1</v>
      </c>
    </row>
    <row r="102" s="7" customFormat="1" ht="24.75" customHeight="1">
      <c r="A102" s="7"/>
      <c r="B102" s="118"/>
      <c r="C102" s="119"/>
      <c r="D102" s="120" t="s">
        <v>101</v>
      </c>
      <c r="E102" s="120"/>
      <c r="F102" s="120"/>
      <c r="G102" s="120"/>
      <c r="H102" s="120"/>
      <c r="I102" s="121"/>
      <c r="J102" s="120" t="s">
        <v>102</v>
      </c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20"/>
      <c r="AG102" s="122">
        <f>ROUND(SUM(AG103:AG105),2)</f>
        <v>0</v>
      </c>
      <c r="AH102" s="121"/>
      <c r="AI102" s="121"/>
      <c r="AJ102" s="121"/>
      <c r="AK102" s="121"/>
      <c r="AL102" s="121"/>
      <c r="AM102" s="121"/>
      <c r="AN102" s="123">
        <f>SUM(AG102,AT102)</f>
        <v>0</v>
      </c>
      <c r="AO102" s="121"/>
      <c r="AP102" s="121"/>
      <c r="AQ102" s="124" t="s">
        <v>79</v>
      </c>
      <c r="AR102" s="125"/>
      <c r="AS102" s="126">
        <f>ROUND(SUM(AS103:AS105),2)</f>
        <v>0</v>
      </c>
      <c r="AT102" s="127">
        <f>ROUND(SUM(AV102:AW102),2)</f>
        <v>0</v>
      </c>
      <c r="AU102" s="128">
        <f>ROUND(SUM(AU103:AU105),5)</f>
        <v>0</v>
      </c>
      <c r="AV102" s="127">
        <f>ROUND(AZ102*L29,2)</f>
        <v>0</v>
      </c>
      <c r="AW102" s="127">
        <f>ROUND(BA102*L30,2)</f>
        <v>0</v>
      </c>
      <c r="AX102" s="127">
        <f>ROUND(BB102*L29,2)</f>
        <v>0</v>
      </c>
      <c r="AY102" s="127">
        <f>ROUND(BC102*L30,2)</f>
        <v>0</v>
      </c>
      <c r="AZ102" s="127">
        <f>ROUND(SUM(AZ103:AZ105),2)</f>
        <v>0</v>
      </c>
      <c r="BA102" s="127">
        <f>ROUND(SUM(BA103:BA105),2)</f>
        <v>0</v>
      </c>
      <c r="BB102" s="127">
        <f>ROUND(SUM(BB103:BB105),2)</f>
        <v>0</v>
      </c>
      <c r="BC102" s="127">
        <f>ROUND(SUM(BC103:BC105),2)</f>
        <v>0</v>
      </c>
      <c r="BD102" s="129">
        <f>ROUND(SUM(BD103:BD105),2)</f>
        <v>0</v>
      </c>
      <c r="BE102" s="7"/>
      <c r="BS102" s="130" t="s">
        <v>72</v>
      </c>
      <c r="BT102" s="130" t="s">
        <v>80</v>
      </c>
      <c r="BU102" s="130" t="s">
        <v>74</v>
      </c>
      <c r="BV102" s="130" t="s">
        <v>75</v>
      </c>
      <c r="BW102" s="130" t="s">
        <v>103</v>
      </c>
      <c r="BX102" s="130" t="s">
        <v>5</v>
      </c>
      <c r="CL102" s="130" t="s">
        <v>1</v>
      </c>
      <c r="CM102" s="130" t="s">
        <v>82</v>
      </c>
    </row>
    <row r="103" s="4" customFormat="1" ht="35.25" customHeight="1">
      <c r="A103" s="131" t="s">
        <v>83</v>
      </c>
      <c r="B103" s="69"/>
      <c r="C103" s="132"/>
      <c r="D103" s="132"/>
      <c r="E103" s="133" t="s">
        <v>104</v>
      </c>
      <c r="F103" s="133"/>
      <c r="G103" s="133"/>
      <c r="H103" s="133"/>
      <c r="I103" s="133"/>
      <c r="J103" s="132"/>
      <c r="K103" s="133" t="s">
        <v>85</v>
      </c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4">
        <f>'2022-08-3.1-SO 03 - Stave...'!J32</f>
        <v>0</v>
      </c>
      <c r="AH103" s="132"/>
      <c r="AI103" s="132"/>
      <c r="AJ103" s="132"/>
      <c r="AK103" s="132"/>
      <c r="AL103" s="132"/>
      <c r="AM103" s="132"/>
      <c r="AN103" s="134">
        <f>SUM(AG103,AT103)</f>
        <v>0</v>
      </c>
      <c r="AO103" s="132"/>
      <c r="AP103" s="132"/>
      <c r="AQ103" s="135" t="s">
        <v>86</v>
      </c>
      <c r="AR103" s="71"/>
      <c r="AS103" s="136">
        <v>0</v>
      </c>
      <c r="AT103" s="137">
        <f>ROUND(SUM(AV103:AW103),2)</f>
        <v>0</v>
      </c>
      <c r="AU103" s="138">
        <f>'2022-08-3.1-SO 03 - Stave...'!P130</f>
        <v>0</v>
      </c>
      <c r="AV103" s="137">
        <f>'2022-08-3.1-SO 03 - Stave...'!J35</f>
        <v>0</v>
      </c>
      <c r="AW103" s="137">
        <f>'2022-08-3.1-SO 03 - Stave...'!J36</f>
        <v>0</v>
      </c>
      <c r="AX103" s="137">
        <f>'2022-08-3.1-SO 03 - Stave...'!J37</f>
        <v>0</v>
      </c>
      <c r="AY103" s="137">
        <f>'2022-08-3.1-SO 03 - Stave...'!J38</f>
        <v>0</v>
      </c>
      <c r="AZ103" s="137">
        <f>'2022-08-3.1-SO 03 - Stave...'!F35</f>
        <v>0</v>
      </c>
      <c r="BA103" s="137">
        <f>'2022-08-3.1-SO 03 - Stave...'!F36</f>
        <v>0</v>
      </c>
      <c r="BB103" s="137">
        <f>'2022-08-3.1-SO 03 - Stave...'!F37</f>
        <v>0</v>
      </c>
      <c r="BC103" s="137">
        <f>'2022-08-3.1-SO 03 - Stave...'!F38</f>
        <v>0</v>
      </c>
      <c r="BD103" s="139">
        <f>'2022-08-3.1-SO 03 - Stave...'!F39</f>
        <v>0</v>
      </c>
      <c r="BE103" s="4"/>
      <c r="BT103" s="140" t="s">
        <v>82</v>
      </c>
      <c r="BV103" s="140" t="s">
        <v>75</v>
      </c>
      <c r="BW103" s="140" t="s">
        <v>105</v>
      </c>
      <c r="BX103" s="140" t="s">
        <v>103</v>
      </c>
      <c r="CL103" s="140" t="s">
        <v>1</v>
      </c>
    </row>
    <row r="104" s="4" customFormat="1" ht="35.25" customHeight="1">
      <c r="A104" s="131" t="s">
        <v>83</v>
      </c>
      <c r="B104" s="69"/>
      <c r="C104" s="132"/>
      <c r="D104" s="132"/>
      <c r="E104" s="133" t="s">
        <v>106</v>
      </c>
      <c r="F104" s="133"/>
      <c r="G104" s="133"/>
      <c r="H104" s="133"/>
      <c r="I104" s="133"/>
      <c r="J104" s="132"/>
      <c r="K104" s="133" t="s">
        <v>89</v>
      </c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3"/>
      <c r="AF104" s="133"/>
      <c r="AG104" s="134">
        <f>'2022-08-3.2-SO 03 - Želez...'!J32</f>
        <v>0</v>
      </c>
      <c r="AH104" s="132"/>
      <c r="AI104" s="132"/>
      <c r="AJ104" s="132"/>
      <c r="AK104" s="132"/>
      <c r="AL104" s="132"/>
      <c r="AM104" s="132"/>
      <c r="AN104" s="134">
        <f>SUM(AG104,AT104)</f>
        <v>0</v>
      </c>
      <c r="AO104" s="132"/>
      <c r="AP104" s="132"/>
      <c r="AQ104" s="135" t="s">
        <v>86</v>
      </c>
      <c r="AR104" s="71"/>
      <c r="AS104" s="136">
        <v>0</v>
      </c>
      <c r="AT104" s="137">
        <f>ROUND(SUM(AV104:AW104),2)</f>
        <v>0</v>
      </c>
      <c r="AU104" s="138">
        <f>'2022-08-3.2-SO 03 - Želez...'!P126</f>
        <v>0</v>
      </c>
      <c r="AV104" s="137">
        <f>'2022-08-3.2-SO 03 - Želez...'!J35</f>
        <v>0</v>
      </c>
      <c r="AW104" s="137">
        <f>'2022-08-3.2-SO 03 - Želez...'!J36</f>
        <v>0</v>
      </c>
      <c r="AX104" s="137">
        <f>'2022-08-3.2-SO 03 - Želez...'!J37</f>
        <v>0</v>
      </c>
      <c r="AY104" s="137">
        <f>'2022-08-3.2-SO 03 - Želez...'!J38</f>
        <v>0</v>
      </c>
      <c r="AZ104" s="137">
        <f>'2022-08-3.2-SO 03 - Želez...'!F35</f>
        <v>0</v>
      </c>
      <c r="BA104" s="137">
        <f>'2022-08-3.2-SO 03 - Želez...'!F36</f>
        <v>0</v>
      </c>
      <c r="BB104" s="137">
        <f>'2022-08-3.2-SO 03 - Želez...'!F37</f>
        <v>0</v>
      </c>
      <c r="BC104" s="137">
        <f>'2022-08-3.2-SO 03 - Želez...'!F38</f>
        <v>0</v>
      </c>
      <c r="BD104" s="139">
        <f>'2022-08-3.2-SO 03 - Želez...'!F39</f>
        <v>0</v>
      </c>
      <c r="BE104" s="4"/>
      <c r="BT104" s="140" t="s">
        <v>82</v>
      </c>
      <c r="BV104" s="140" t="s">
        <v>75</v>
      </c>
      <c r="BW104" s="140" t="s">
        <v>107</v>
      </c>
      <c r="BX104" s="140" t="s">
        <v>103</v>
      </c>
      <c r="CL104" s="140" t="s">
        <v>1</v>
      </c>
    </row>
    <row r="105" s="4" customFormat="1" ht="35.25" customHeight="1">
      <c r="A105" s="131" t="s">
        <v>83</v>
      </c>
      <c r="B105" s="69"/>
      <c r="C105" s="132"/>
      <c r="D105" s="132"/>
      <c r="E105" s="133" t="s">
        <v>108</v>
      </c>
      <c r="F105" s="133"/>
      <c r="G105" s="133"/>
      <c r="H105" s="133"/>
      <c r="I105" s="133"/>
      <c r="J105" s="132"/>
      <c r="K105" s="133" t="s">
        <v>92</v>
      </c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3"/>
      <c r="AF105" s="133"/>
      <c r="AG105" s="134">
        <f>'2022-08-3.3-SO 03 - VRN'!J32</f>
        <v>0</v>
      </c>
      <c r="AH105" s="132"/>
      <c r="AI105" s="132"/>
      <c r="AJ105" s="132"/>
      <c r="AK105" s="132"/>
      <c r="AL105" s="132"/>
      <c r="AM105" s="132"/>
      <c r="AN105" s="134">
        <f>SUM(AG105,AT105)</f>
        <v>0</v>
      </c>
      <c r="AO105" s="132"/>
      <c r="AP105" s="132"/>
      <c r="AQ105" s="135" t="s">
        <v>86</v>
      </c>
      <c r="AR105" s="71"/>
      <c r="AS105" s="136">
        <v>0</v>
      </c>
      <c r="AT105" s="137">
        <f>ROUND(SUM(AV105:AW105),2)</f>
        <v>0</v>
      </c>
      <c r="AU105" s="138">
        <f>'2022-08-3.3-SO 03 - VRN'!P123</f>
        <v>0</v>
      </c>
      <c r="AV105" s="137">
        <f>'2022-08-3.3-SO 03 - VRN'!J35</f>
        <v>0</v>
      </c>
      <c r="AW105" s="137">
        <f>'2022-08-3.3-SO 03 - VRN'!J36</f>
        <v>0</v>
      </c>
      <c r="AX105" s="137">
        <f>'2022-08-3.3-SO 03 - VRN'!J37</f>
        <v>0</v>
      </c>
      <c r="AY105" s="137">
        <f>'2022-08-3.3-SO 03 - VRN'!J38</f>
        <v>0</v>
      </c>
      <c r="AZ105" s="137">
        <f>'2022-08-3.3-SO 03 - VRN'!F35</f>
        <v>0</v>
      </c>
      <c r="BA105" s="137">
        <f>'2022-08-3.3-SO 03 - VRN'!F36</f>
        <v>0</v>
      </c>
      <c r="BB105" s="137">
        <f>'2022-08-3.3-SO 03 - VRN'!F37</f>
        <v>0</v>
      </c>
      <c r="BC105" s="137">
        <f>'2022-08-3.3-SO 03 - VRN'!F38</f>
        <v>0</v>
      </c>
      <c r="BD105" s="139">
        <f>'2022-08-3.3-SO 03 - VRN'!F39</f>
        <v>0</v>
      </c>
      <c r="BE105" s="4"/>
      <c r="BT105" s="140" t="s">
        <v>82</v>
      </c>
      <c r="BV105" s="140" t="s">
        <v>75</v>
      </c>
      <c r="BW105" s="140" t="s">
        <v>109</v>
      </c>
      <c r="BX105" s="140" t="s">
        <v>103</v>
      </c>
      <c r="CL105" s="140" t="s">
        <v>1</v>
      </c>
    </row>
    <row r="106" s="7" customFormat="1" ht="24.75" customHeight="1">
      <c r="A106" s="7"/>
      <c r="B106" s="118"/>
      <c r="C106" s="119"/>
      <c r="D106" s="120" t="s">
        <v>110</v>
      </c>
      <c r="E106" s="120"/>
      <c r="F106" s="120"/>
      <c r="G106" s="120"/>
      <c r="H106" s="120"/>
      <c r="I106" s="121"/>
      <c r="J106" s="120" t="s">
        <v>111</v>
      </c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0"/>
      <c r="AF106" s="120"/>
      <c r="AG106" s="122">
        <f>ROUND(SUM(AG107:AG109),2)</f>
        <v>0</v>
      </c>
      <c r="AH106" s="121"/>
      <c r="AI106" s="121"/>
      <c r="AJ106" s="121"/>
      <c r="AK106" s="121"/>
      <c r="AL106" s="121"/>
      <c r="AM106" s="121"/>
      <c r="AN106" s="123">
        <f>SUM(AG106,AT106)</f>
        <v>0</v>
      </c>
      <c r="AO106" s="121"/>
      <c r="AP106" s="121"/>
      <c r="AQ106" s="124" t="s">
        <v>79</v>
      </c>
      <c r="AR106" s="125"/>
      <c r="AS106" s="126">
        <f>ROUND(SUM(AS107:AS109),2)</f>
        <v>0</v>
      </c>
      <c r="AT106" s="127">
        <f>ROUND(SUM(AV106:AW106),2)</f>
        <v>0</v>
      </c>
      <c r="AU106" s="128">
        <f>ROUND(SUM(AU107:AU109),5)</f>
        <v>0</v>
      </c>
      <c r="AV106" s="127">
        <f>ROUND(AZ106*L29,2)</f>
        <v>0</v>
      </c>
      <c r="AW106" s="127">
        <f>ROUND(BA106*L30,2)</f>
        <v>0</v>
      </c>
      <c r="AX106" s="127">
        <f>ROUND(BB106*L29,2)</f>
        <v>0</v>
      </c>
      <c r="AY106" s="127">
        <f>ROUND(BC106*L30,2)</f>
        <v>0</v>
      </c>
      <c r="AZ106" s="127">
        <f>ROUND(SUM(AZ107:AZ109),2)</f>
        <v>0</v>
      </c>
      <c r="BA106" s="127">
        <f>ROUND(SUM(BA107:BA109),2)</f>
        <v>0</v>
      </c>
      <c r="BB106" s="127">
        <f>ROUND(SUM(BB107:BB109),2)</f>
        <v>0</v>
      </c>
      <c r="BC106" s="127">
        <f>ROUND(SUM(BC107:BC109),2)</f>
        <v>0</v>
      </c>
      <c r="BD106" s="129">
        <f>ROUND(SUM(BD107:BD109),2)</f>
        <v>0</v>
      </c>
      <c r="BE106" s="7"/>
      <c r="BS106" s="130" t="s">
        <v>72</v>
      </c>
      <c r="BT106" s="130" t="s">
        <v>80</v>
      </c>
      <c r="BU106" s="130" t="s">
        <v>74</v>
      </c>
      <c r="BV106" s="130" t="s">
        <v>75</v>
      </c>
      <c r="BW106" s="130" t="s">
        <v>112</v>
      </c>
      <c r="BX106" s="130" t="s">
        <v>5</v>
      </c>
      <c r="CL106" s="130" t="s">
        <v>1</v>
      </c>
      <c r="CM106" s="130" t="s">
        <v>82</v>
      </c>
    </row>
    <row r="107" s="4" customFormat="1" ht="35.25" customHeight="1">
      <c r="A107" s="131" t="s">
        <v>83</v>
      </c>
      <c r="B107" s="69"/>
      <c r="C107" s="132"/>
      <c r="D107" s="132"/>
      <c r="E107" s="133" t="s">
        <v>113</v>
      </c>
      <c r="F107" s="133"/>
      <c r="G107" s="133"/>
      <c r="H107" s="133"/>
      <c r="I107" s="133"/>
      <c r="J107" s="132"/>
      <c r="K107" s="133" t="s">
        <v>85</v>
      </c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3"/>
      <c r="AF107" s="133"/>
      <c r="AG107" s="134">
        <f>'2022-08-4.1-SO 04 - Stave...'!J32</f>
        <v>0</v>
      </c>
      <c r="AH107" s="132"/>
      <c r="AI107" s="132"/>
      <c r="AJ107" s="132"/>
      <c r="AK107" s="132"/>
      <c r="AL107" s="132"/>
      <c r="AM107" s="132"/>
      <c r="AN107" s="134">
        <f>SUM(AG107,AT107)</f>
        <v>0</v>
      </c>
      <c r="AO107" s="132"/>
      <c r="AP107" s="132"/>
      <c r="AQ107" s="135" t="s">
        <v>86</v>
      </c>
      <c r="AR107" s="71"/>
      <c r="AS107" s="136">
        <v>0</v>
      </c>
      <c r="AT107" s="137">
        <f>ROUND(SUM(AV107:AW107),2)</f>
        <v>0</v>
      </c>
      <c r="AU107" s="138">
        <f>'2022-08-4.1-SO 04 - Stave...'!P128</f>
        <v>0</v>
      </c>
      <c r="AV107" s="137">
        <f>'2022-08-4.1-SO 04 - Stave...'!J35</f>
        <v>0</v>
      </c>
      <c r="AW107" s="137">
        <f>'2022-08-4.1-SO 04 - Stave...'!J36</f>
        <v>0</v>
      </c>
      <c r="AX107" s="137">
        <f>'2022-08-4.1-SO 04 - Stave...'!J37</f>
        <v>0</v>
      </c>
      <c r="AY107" s="137">
        <f>'2022-08-4.1-SO 04 - Stave...'!J38</f>
        <v>0</v>
      </c>
      <c r="AZ107" s="137">
        <f>'2022-08-4.1-SO 04 - Stave...'!F35</f>
        <v>0</v>
      </c>
      <c r="BA107" s="137">
        <f>'2022-08-4.1-SO 04 - Stave...'!F36</f>
        <v>0</v>
      </c>
      <c r="BB107" s="137">
        <f>'2022-08-4.1-SO 04 - Stave...'!F37</f>
        <v>0</v>
      </c>
      <c r="BC107" s="137">
        <f>'2022-08-4.1-SO 04 - Stave...'!F38</f>
        <v>0</v>
      </c>
      <c r="BD107" s="139">
        <f>'2022-08-4.1-SO 04 - Stave...'!F39</f>
        <v>0</v>
      </c>
      <c r="BE107" s="4"/>
      <c r="BT107" s="140" t="s">
        <v>82</v>
      </c>
      <c r="BV107" s="140" t="s">
        <v>75</v>
      </c>
      <c r="BW107" s="140" t="s">
        <v>114</v>
      </c>
      <c r="BX107" s="140" t="s">
        <v>112</v>
      </c>
      <c r="CL107" s="140" t="s">
        <v>1</v>
      </c>
    </row>
    <row r="108" s="4" customFormat="1" ht="35.25" customHeight="1">
      <c r="A108" s="131" t="s">
        <v>83</v>
      </c>
      <c r="B108" s="69"/>
      <c r="C108" s="132"/>
      <c r="D108" s="132"/>
      <c r="E108" s="133" t="s">
        <v>115</v>
      </c>
      <c r="F108" s="133"/>
      <c r="G108" s="133"/>
      <c r="H108" s="133"/>
      <c r="I108" s="133"/>
      <c r="J108" s="132"/>
      <c r="K108" s="133" t="s">
        <v>89</v>
      </c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4">
        <f>'2022-08-4.2-SO 04 - Želez...'!J32</f>
        <v>0</v>
      </c>
      <c r="AH108" s="132"/>
      <c r="AI108" s="132"/>
      <c r="AJ108" s="132"/>
      <c r="AK108" s="132"/>
      <c r="AL108" s="132"/>
      <c r="AM108" s="132"/>
      <c r="AN108" s="134">
        <f>SUM(AG108,AT108)</f>
        <v>0</v>
      </c>
      <c r="AO108" s="132"/>
      <c r="AP108" s="132"/>
      <c r="AQ108" s="135" t="s">
        <v>86</v>
      </c>
      <c r="AR108" s="71"/>
      <c r="AS108" s="136">
        <v>0</v>
      </c>
      <c r="AT108" s="137">
        <f>ROUND(SUM(AV108:AW108),2)</f>
        <v>0</v>
      </c>
      <c r="AU108" s="138">
        <f>'2022-08-4.2-SO 04 - Želez...'!P126</f>
        <v>0</v>
      </c>
      <c r="AV108" s="137">
        <f>'2022-08-4.2-SO 04 - Želez...'!J35</f>
        <v>0</v>
      </c>
      <c r="AW108" s="137">
        <f>'2022-08-4.2-SO 04 - Želez...'!J36</f>
        <v>0</v>
      </c>
      <c r="AX108" s="137">
        <f>'2022-08-4.2-SO 04 - Želez...'!J37</f>
        <v>0</v>
      </c>
      <c r="AY108" s="137">
        <f>'2022-08-4.2-SO 04 - Želez...'!J38</f>
        <v>0</v>
      </c>
      <c r="AZ108" s="137">
        <f>'2022-08-4.2-SO 04 - Želez...'!F35</f>
        <v>0</v>
      </c>
      <c r="BA108" s="137">
        <f>'2022-08-4.2-SO 04 - Želez...'!F36</f>
        <v>0</v>
      </c>
      <c r="BB108" s="137">
        <f>'2022-08-4.2-SO 04 - Želez...'!F37</f>
        <v>0</v>
      </c>
      <c r="BC108" s="137">
        <f>'2022-08-4.2-SO 04 - Želez...'!F38</f>
        <v>0</v>
      </c>
      <c r="BD108" s="139">
        <f>'2022-08-4.2-SO 04 - Želez...'!F39</f>
        <v>0</v>
      </c>
      <c r="BE108" s="4"/>
      <c r="BT108" s="140" t="s">
        <v>82</v>
      </c>
      <c r="BV108" s="140" t="s">
        <v>75</v>
      </c>
      <c r="BW108" s="140" t="s">
        <v>116</v>
      </c>
      <c r="BX108" s="140" t="s">
        <v>112</v>
      </c>
      <c r="CL108" s="140" t="s">
        <v>1</v>
      </c>
    </row>
    <row r="109" s="4" customFormat="1" ht="35.25" customHeight="1">
      <c r="A109" s="131" t="s">
        <v>83</v>
      </c>
      <c r="B109" s="69"/>
      <c r="C109" s="132"/>
      <c r="D109" s="132"/>
      <c r="E109" s="133" t="s">
        <v>117</v>
      </c>
      <c r="F109" s="133"/>
      <c r="G109" s="133"/>
      <c r="H109" s="133"/>
      <c r="I109" s="133"/>
      <c r="J109" s="132"/>
      <c r="K109" s="133" t="s">
        <v>92</v>
      </c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3"/>
      <c r="AF109" s="133"/>
      <c r="AG109" s="134">
        <f>'2022-08-4.3-SO 04 - VRN'!J32</f>
        <v>0</v>
      </c>
      <c r="AH109" s="132"/>
      <c r="AI109" s="132"/>
      <c r="AJ109" s="132"/>
      <c r="AK109" s="132"/>
      <c r="AL109" s="132"/>
      <c r="AM109" s="132"/>
      <c r="AN109" s="134">
        <f>SUM(AG109,AT109)</f>
        <v>0</v>
      </c>
      <c r="AO109" s="132"/>
      <c r="AP109" s="132"/>
      <c r="AQ109" s="135" t="s">
        <v>86</v>
      </c>
      <c r="AR109" s="71"/>
      <c r="AS109" s="136">
        <v>0</v>
      </c>
      <c r="AT109" s="137">
        <f>ROUND(SUM(AV109:AW109),2)</f>
        <v>0</v>
      </c>
      <c r="AU109" s="138">
        <f>'2022-08-4.3-SO 04 - VRN'!P123</f>
        <v>0</v>
      </c>
      <c r="AV109" s="137">
        <f>'2022-08-4.3-SO 04 - VRN'!J35</f>
        <v>0</v>
      </c>
      <c r="AW109" s="137">
        <f>'2022-08-4.3-SO 04 - VRN'!J36</f>
        <v>0</v>
      </c>
      <c r="AX109" s="137">
        <f>'2022-08-4.3-SO 04 - VRN'!J37</f>
        <v>0</v>
      </c>
      <c r="AY109" s="137">
        <f>'2022-08-4.3-SO 04 - VRN'!J38</f>
        <v>0</v>
      </c>
      <c r="AZ109" s="137">
        <f>'2022-08-4.3-SO 04 - VRN'!F35</f>
        <v>0</v>
      </c>
      <c r="BA109" s="137">
        <f>'2022-08-4.3-SO 04 - VRN'!F36</f>
        <v>0</v>
      </c>
      <c r="BB109" s="137">
        <f>'2022-08-4.3-SO 04 - VRN'!F37</f>
        <v>0</v>
      </c>
      <c r="BC109" s="137">
        <f>'2022-08-4.3-SO 04 - VRN'!F38</f>
        <v>0</v>
      </c>
      <c r="BD109" s="139">
        <f>'2022-08-4.3-SO 04 - VRN'!F39</f>
        <v>0</v>
      </c>
      <c r="BE109" s="4"/>
      <c r="BT109" s="140" t="s">
        <v>82</v>
      </c>
      <c r="BV109" s="140" t="s">
        <v>75</v>
      </c>
      <c r="BW109" s="140" t="s">
        <v>118</v>
      </c>
      <c r="BX109" s="140" t="s">
        <v>112</v>
      </c>
      <c r="CL109" s="140" t="s">
        <v>1</v>
      </c>
    </row>
    <row r="110" s="7" customFormat="1" ht="24.75" customHeight="1">
      <c r="A110" s="7"/>
      <c r="B110" s="118"/>
      <c r="C110" s="119"/>
      <c r="D110" s="120" t="s">
        <v>119</v>
      </c>
      <c r="E110" s="120"/>
      <c r="F110" s="120"/>
      <c r="G110" s="120"/>
      <c r="H110" s="120"/>
      <c r="I110" s="121"/>
      <c r="J110" s="120" t="s">
        <v>120</v>
      </c>
      <c r="K110" s="120"/>
      <c r="L110" s="120"/>
      <c r="M110" s="120"/>
      <c r="N110" s="120"/>
      <c r="O110" s="120"/>
      <c r="P110" s="120"/>
      <c r="Q110" s="120"/>
      <c r="R110" s="120"/>
      <c r="S110" s="120"/>
      <c r="T110" s="120"/>
      <c r="U110" s="120"/>
      <c r="V110" s="120"/>
      <c r="W110" s="120"/>
      <c r="X110" s="120"/>
      <c r="Y110" s="120"/>
      <c r="Z110" s="120"/>
      <c r="AA110" s="120"/>
      <c r="AB110" s="120"/>
      <c r="AC110" s="120"/>
      <c r="AD110" s="120"/>
      <c r="AE110" s="120"/>
      <c r="AF110" s="120"/>
      <c r="AG110" s="122">
        <f>ROUND(SUM(AG111:AG113),2)</f>
        <v>0</v>
      </c>
      <c r="AH110" s="121"/>
      <c r="AI110" s="121"/>
      <c r="AJ110" s="121"/>
      <c r="AK110" s="121"/>
      <c r="AL110" s="121"/>
      <c r="AM110" s="121"/>
      <c r="AN110" s="123">
        <f>SUM(AG110,AT110)</f>
        <v>0</v>
      </c>
      <c r="AO110" s="121"/>
      <c r="AP110" s="121"/>
      <c r="AQ110" s="124" t="s">
        <v>79</v>
      </c>
      <c r="AR110" s="125"/>
      <c r="AS110" s="126">
        <f>ROUND(SUM(AS111:AS113),2)</f>
        <v>0</v>
      </c>
      <c r="AT110" s="127">
        <f>ROUND(SUM(AV110:AW110),2)</f>
        <v>0</v>
      </c>
      <c r="AU110" s="128">
        <f>ROUND(SUM(AU111:AU113),5)</f>
        <v>0</v>
      </c>
      <c r="AV110" s="127">
        <f>ROUND(AZ110*L29,2)</f>
        <v>0</v>
      </c>
      <c r="AW110" s="127">
        <f>ROUND(BA110*L30,2)</f>
        <v>0</v>
      </c>
      <c r="AX110" s="127">
        <f>ROUND(BB110*L29,2)</f>
        <v>0</v>
      </c>
      <c r="AY110" s="127">
        <f>ROUND(BC110*L30,2)</f>
        <v>0</v>
      </c>
      <c r="AZ110" s="127">
        <f>ROUND(SUM(AZ111:AZ113),2)</f>
        <v>0</v>
      </c>
      <c r="BA110" s="127">
        <f>ROUND(SUM(BA111:BA113),2)</f>
        <v>0</v>
      </c>
      <c r="BB110" s="127">
        <f>ROUND(SUM(BB111:BB113),2)</f>
        <v>0</v>
      </c>
      <c r="BC110" s="127">
        <f>ROUND(SUM(BC111:BC113),2)</f>
        <v>0</v>
      </c>
      <c r="BD110" s="129">
        <f>ROUND(SUM(BD111:BD113),2)</f>
        <v>0</v>
      </c>
      <c r="BE110" s="7"/>
      <c r="BS110" s="130" t="s">
        <v>72</v>
      </c>
      <c r="BT110" s="130" t="s">
        <v>80</v>
      </c>
      <c r="BU110" s="130" t="s">
        <v>74</v>
      </c>
      <c r="BV110" s="130" t="s">
        <v>75</v>
      </c>
      <c r="BW110" s="130" t="s">
        <v>121</v>
      </c>
      <c r="BX110" s="130" t="s">
        <v>5</v>
      </c>
      <c r="CL110" s="130" t="s">
        <v>1</v>
      </c>
      <c r="CM110" s="130" t="s">
        <v>82</v>
      </c>
    </row>
    <row r="111" s="4" customFormat="1" ht="35.25" customHeight="1">
      <c r="A111" s="131" t="s">
        <v>83</v>
      </c>
      <c r="B111" s="69"/>
      <c r="C111" s="132"/>
      <c r="D111" s="132"/>
      <c r="E111" s="133" t="s">
        <v>122</v>
      </c>
      <c r="F111" s="133"/>
      <c r="G111" s="133"/>
      <c r="H111" s="133"/>
      <c r="I111" s="133"/>
      <c r="J111" s="132"/>
      <c r="K111" s="133" t="s">
        <v>85</v>
      </c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3"/>
      <c r="AF111" s="133"/>
      <c r="AG111" s="134">
        <f>'2022-08-5.1-SO 05 - Stave...'!J32</f>
        <v>0</v>
      </c>
      <c r="AH111" s="132"/>
      <c r="AI111" s="132"/>
      <c r="AJ111" s="132"/>
      <c r="AK111" s="132"/>
      <c r="AL111" s="132"/>
      <c r="AM111" s="132"/>
      <c r="AN111" s="134">
        <f>SUM(AG111,AT111)</f>
        <v>0</v>
      </c>
      <c r="AO111" s="132"/>
      <c r="AP111" s="132"/>
      <c r="AQ111" s="135" t="s">
        <v>86</v>
      </c>
      <c r="AR111" s="71"/>
      <c r="AS111" s="136">
        <v>0</v>
      </c>
      <c r="AT111" s="137">
        <f>ROUND(SUM(AV111:AW111),2)</f>
        <v>0</v>
      </c>
      <c r="AU111" s="138">
        <f>'2022-08-5.1-SO 05 - Stave...'!P130</f>
        <v>0</v>
      </c>
      <c r="AV111" s="137">
        <f>'2022-08-5.1-SO 05 - Stave...'!J35</f>
        <v>0</v>
      </c>
      <c r="AW111" s="137">
        <f>'2022-08-5.1-SO 05 - Stave...'!J36</f>
        <v>0</v>
      </c>
      <c r="AX111" s="137">
        <f>'2022-08-5.1-SO 05 - Stave...'!J37</f>
        <v>0</v>
      </c>
      <c r="AY111" s="137">
        <f>'2022-08-5.1-SO 05 - Stave...'!J38</f>
        <v>0</v>
      </c>
      <c r="AZ111" s="137">
        <f>'2022-08-5.1-SO 05 - Stave...'!F35</f>
        <v>0</v>
      </c>
      <c r="BA111" s="137">
        <f>'2022-08-5.1-SO 05 - Stave...'!F36</f>
        <v>0</v>
      </c>
      <c r="BB111" s="137">
        <f>'2022-08-5.1-SO 05 - Stave...'!F37</f>
        <v>0</v>
      </c>
      <c r="BC111" s="137">
        <f>'2022-08-5.1-SO 05 - Stave...'!F38</f>
        <v>0</v>
      </c>
      <c r="BD111" s="139">
        <f>'2022-08-5.1-SO 05 - Stave...'!F39</f>
        <v>0</v>
      </c>
      <c r="BE111" s="4"/>
      <c r="BT111" s="140" t="s">
        <v>82</v>
      </c>
      <c r="BV111" s="140" t="s">
        <v>75</v>
      </c>
      <c r="BW111" s="140" t="s">
        <v>123</v>
      </c>
      <c r="BX111" s="140" t="s">
        <v>121</v>
      </c>
      <c r="CL111" s="140" t="s">
        <v>1</v>
      </c>
    </row>
    <row r="112" s="4" customFormat="1" ht="35.25" customHeight="1">
      <c r="A112" s="131" t="s">
        <v>83</v>
      </c>
      <c r="B112" s="69"/>
      <c r="C112" s="132"/>
      <c r="D112" s="132"/>
      <c r="E112" s="133" t="s">
        <v>124</v>
      </c>
      <c r="F112" s="133"/>
      <c r="G112" s="133"/>
      <c r="H112" s="133"/>
      <c r="I112" s="133"/>
      <c r="J112" s="132"/>
      <c r="K112" s="133" t="s">
        <v>125</v>
      </c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3"/>
      <c r="AF112" s="133"/>
      <c r="AG112" s="134">
        <f>'2022-08-5.2-SO 05 - Želez...'!J32</f>
        <v>0</v>
      </c>
      <c r="AH112" s="132"/>
      <c r="AI112" s="132"/>
      <c r="AJ112" s="132"/>
      <c r="AK112" s="132"/>
      <c r="AL112" s="132"/>
      <c r="AM112" s="132"/>
      <c r="AN112" s="134">
        <f>SUM(AG112,AT112)</f>
        <v>0</v>
      </c>
      <c r="AO112" s="132"/>
      <c r="AP112" s="132"/>
      <c r="AQ112" s="135" t="s">
        <v>86</v>
      </c>
      <c r="AR112" s="71"/>
      <c r="AS112" s="136">
        <v>0</v>
      </c>
      <c r="AT112" s="137">
        <f>ROUND(SUM(AV112:AW112),2)</f>
        <v>0</v>
      </c>
      <c r="AU112" s="138">
        <f>'2022-08-5.2-SO 05 - Želez...'!P126</f>
        <v>0</v>
      </c>
      <c r="AV112" s="137">
        <f>'2022-08-5.2-SO 05 - Želez...'!J35</f>
        <v>0</v>
      </c>
      <c r="AW112" s="137">
        <f>'2022-08-5.2-SO 05 - Želez...'!J36</f>
        <v>0</v>
      </c>
      <c r="AX112" s="137">
        <f>'2022-08-5.2-SO 05 - Želez...'!J37</f>
        <v>0</v>
      </c>
      <c r="AY112" s="137">
        <f>'2022-08-5.2-SO 05 - Želez...'!J38</f>
        <v>0</v>
      </c>
      <c r="AZ112" s="137">
        <f>'2022-08-5.2-SO 05 - Želez...'!F35</f>
        <v>0</v>
      </c>
      <c r="BA112" s="137">
        <f>'2022-08-5.2-SO 05 - Želez...'!F36</f>
        <v>0</v>
      </c>
      <c r="BB112" s="137">
        <f>'2022-08-5.2-SO 05 - Želez...'!F37</f>
        <v>0</v>
      </c>
      <c r="BC112" s="137">
        <f>'2022-08-5.2-SO 05 - Želez...'!F38</f>
        <v>0</v>
      </c>
      <c r="BD112" s="139">
        <f>'2022-08-5.2-SO 05 - Želez...'!F39</f>
        <v>0</v>
      </c>
      <c r="BE112" s="4"/>
      <c r="BT112" s="140" t="s">
        <v>82</v>
      </c>
      <c r="BV112" s="140" t="s">
        <v>75</v>
      </c>
      <c r="BW112" s="140" t="s">
        <v>126</v>
      </c>
      <c r="BX112" s="140" t="s">
        <v>121</v>
      </c>
      <c r="CL112" s="140" t="s">
        <v>1</v>
      </c>
    </row>
    <row r="113" s="4" customFormat="1" ht="35.25" customHeight="1">
      <c r="A113" s="131" t="s">
        <v>83</v>
      </c>
      <c r="B113" s="69"/>
      <c r="C113" s="132"/>
      <c r="D113" s="132"/>
      <c r="E113" s="133" t="s">
        <v>127</v>
      </c>
      <c r="F113" s="133"/>
      <c r="G113" s="133"/>
      <c r="H113" s="133"/>
      <c r="I113" s="133"/>
      <c r="J113" s="132"/>
      <c r="K113" s="133" t="s">
        <v>92</v>
      </c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3"/>
      <c r="AF113" s="133"/>
      <c r="AG113" s="134">
        <f>'2022-08-5.3-SO 05 - VRN'!J32</f>
        <v>0</v>
      </c>
      <c r="AH113" s="132"/>
      <c r="AI113" s="132"/>
      <c r="AJ113" s="132"/>
      <c r="AK113" s="132"/>
      <c r="AL113" s="132"/>
      <c r="AM113" s="132"/>
      <c r="AN113" s="134">
        <f>SUM(AG113,AT113)</f>
        <v>0</v>
      </c>
      <c r="AO113" s="132"/>
      <c r="AP113" s="132"/>
      <c r="AQ113" s="135" t="s">
        <v>86</v>
      </c>
      <c r="AR113" s="71"/>
      <c r="AS113" s="136">
        <v>0</v>
      </c>
      <c r="AT113" s="137">
        <f>ROUND(SUM(AV113:AW113),2)</f>
        <v>0</v>
      </c>
      <c r="AU113" s="138">
        <f>'2022-08-5.3-SO 05 - VRN'!P123</f>
        <v>0</v>
      </c>
      <c r="AV113" s="137">
        <f>'2022-08-5.3-SO 05 - VRN'!J35</f>
        <v>0</v>
      </c>
      <c r="AW113" s="137">
        <f>'2022-08-5.3-SO 05 - VRN'!J36</f>
        <v>0</v>
      </c>
      <c r="AX113" s="137">
        <f>'2022-08-5.3-SO 05 - VRN'!J37</f>
        <v>0</v>
      </c>
      <c r="AY113" s="137">
        <f>'2022-08-5.3-SO 05 - VRN'!J38</f>
        <v>0</v>
      </c>
      <c r="AZ113" s="137">
        <f>'2022-08-5.3-SO 05 - VRN'!F35</f>
        <v>0</v>
      </c>
      <c r="BA113" s="137">
        <f>'2022-08-5.3-SO 05 - VRN'!F36</f>
        <v>0</v>
      </c>
      <c r="BB113" s="137">
        <f>'2022-08-5.3-SO 05 - VRN'!F37</f>
        <v>0</v>
      </c>
      <c r="BC113" s="137">
        <f>'2022-08-5.3-SO 05 - VRN'!F38</f>
        <v>0</v>
      </c>
      <c r="BD113" s="139">
        <f>'2022-08-5.3-SO 05 - VRN'!F39</f>
        <v>0</v>
      </c>
      <c r="BE113" s="4"/>
      <c r="BT113" s="140" t="s">
        <v>82</v>
      </c>
      <c r="BV113" s="140" t="s">
        <v>75</v>
      </c>
      <c r="BW113" s="140" t="s">
        <v>128</v>
      </c>
      <c r="BX113" s="140" t="s">
        <v>121</v>
      </c>
      <c r="CL113" s="140" t="s">
        <v>1</v>
      </c>
    </row>
    <row r="114" s="7" customFormat="1" ht="24.75" customHeight="1">
      <c r="A114" s="7"/>
      <c r="B114" s="118"/>
      <c r="C114" s="119"/>
      <c r="D114" s="120" t="s">
        <v>129</v>
      </c>
      <c r="E114" s="120"/>
      <c r="F114" s="120"/>
      <c r="G114" s="120"/>
      <c r="H114" s="120"/>
      <c r="I114" s="121"/>
      <c r="J114" s="120" t="s">
        <v>130</v>
      </c>
      <c r="K114" s="120"/>
      <c r="L114" s="120"/>
      <c r="M114" s="120"/>
      <c r="N114" s="120"/>
      <c r="O114" s="120"/>
      <c r="P114" s="120"/>
      <c r="Q114" s="120"/>
      <c r="R114" s="120"/>
      <c r="S114" s="120"/>
      <c r="T114" s="120"/>
      <c r="U114" s="120"/>
      <c r="V114" s="120"/>
      <c r="W114" s="120"/>
      <c r="X114" s="120"/>
      <c r="Y114" s="120"/>
      <c r="Z114" s="120"/>
      <c r="AA114" s="120"/>
      <c r="AB114" s="120"/>
      <c r="AC114" s="120"/>
      <c r="AD114" s="120"/>
      <c r="AE114" s="120"/>
      <c r="AF114" s="120"/>
      <c r="AG114" s="122">
        <f>ROUND(SUM(AG115:AG116),2)</f>
        <v>0</v>
      </c>
      <c r="AH114" s="121"/>
      <c r="AI114" s="121"/>
      <c r="AJ114" s="121"/>
      <c r="AK114" s="121"/>
      <c r="AL114" s="121"/>
      <c r="AM114" s="121"/>
      <c r="AN114" s="123">
        <f>SUM(AG114,AT114)</f>
        <v>0</v>
      </c>
      <c r="AO114" s="121"/>
      <c r="AP114" s="121"/>
      <c r="AQ114" s="124" t="s">
        <v>79</v>
      </c>
      <c r="AR114" s="125"/>
      <c r="AS114" s="126">
        <f>ROUND(SUM(AS115:AS116),2)</f>
        <v>0</v>
      </c>
      <c r="AT114" s="127">
        <f>ROUND(SUM(AV114:AW114),2)</f>
        <v>0</v>
      </c>
      <c r="AU114" s="128">
        <f>ROUND(SUM(AU115:AU116),5)</f>
        <v>0</v>
      </c>
      <c r="AV114" s="127">
        <f>ROUND(AZ114*L29,2)</f>
        <v>0</v>
      </c>
      <c r="AW114" s="127">
        <f>ROUND(BA114*L30,2)</f>
        <v>0</v>
      </c>
      <c r="AX114" s="127">
        <f>ROUND(BB114*L29,2)</f>
        <v>0</v>
      </c>
      <c r="AY114" s="127">
        <f>ROUND(BC114*L30,2)</f>
        <v>0</v>
      </c>
      <c r="AZ114" s="127">
        <f>ROUND(SUM(AZ115:AZ116),2)</f>
        <v>0</v>
      </c>
      <c r="BA114" s="127">
        <f>ROUND(SUM(BA115:BA116),2)</f>
        <v>0</v>
      </c>
      <c r="BB114" s="127">
        <f>ROUND(SUM(BB115:BB116),2)</f>
        <v>0</v>
      </c>
      <c r="BC114" s="127">
        <f>ROUND(SUM(BC115:BC116),2)</f>
        <v>0</v>
      </c>
      <c r="BD114" s="129">
        <f>ROUND(SUM(BD115:BD116),2)</f>
        <v>0</v>
      </c>
      <c r="BE114" s="7"/>
      <c r="BS114" s="130" t="s">
        <v>72</v>
      </c>
      <c r="BT114" s="130" t="s">
        <v>80</v>
      </c>
      <c r="BU114" s="130" t="s">
        <v>74</v>
      </c>
      <c r="BV114" s="130" t="s">
        <v>75</v>
      </c>
      <c r="BW114" s="130" t="s">
        <v>131</v>
      </c>
      <c r="BX114" s="130" t="s">
        <v>5</v>
      </c>
      <c r="CL114" s="130" t="s">
        <v>1</v>
      </c>
      <c r="CM114" s="130" t="s">
        <v>82</v>
      </c>
    </row>
    <row r="115" s="4" customFormat="1" ht="35.25" customHeight="1">
      <c r="A115" s="131" t="s">
        <v>83</v>
      </c>
      <c r="B115" s="69"/>
      <c r="C115" s="132"/>
      <c r="D115" s="132"/>
      <c r="E115" s="133" t="s">
        <v>132</v>
      </c>
      <c r="F115" s="133"/>
      <c r="G115" s="133"/>
      <c r="H115" s="133"/>
      <c r="I115" s="133"/>
      <c r="J115" s="132"/>
      <c r="K115" s="133" t="s">
        <v>85</v>
      </c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3"/>
      <c r="AF115" s="133"/>
      <c r="AG115" s="134">
        <f>'2022-08-6.1-SO 06 - Stave...'!J32</f>
        <v>0</v>
      </c>
      <c r="AH115" s="132"/>
      <c r="AI115" s="132"/>
      <c r="AJ115" s="132"/>
      <c r="AK115" s="132"/>
      <c r="AL115" s="132"/>
      <c r="AM115" s="132"/>
      <c r="AN115" s="134">
        <f>SUM(AG115,AT115)</f>
        <v>0</v>
      </c>
      <c r="AO115" s="132"/>
      <c r="AP115" s="132"/>
      <c r="AQ115" s="135" t="s">
        <v>86</v>
      </c>
      <c r="AR115" s="71"/>
      <c r="AS115" s="136">
        <v>0</v>
      </c>
      <c r="AT115" s="137">
        <f>ROUND(SUM(AV115:AW115),2)</f>
        <v>0</v>
      </c>
      <c r="AU115" s="138">
        <f>'2022-08-6.1-SO 06 - Stave...'!P132</f>
        <v>0</v>
      </c>
      <c r="AV115" s="137">
        <f>'2022-08-6.1-SO 06 - Stave...'!J35</f>
        <v>0</v>
      </c>
      <c r="AW115" s="137">
        <f>'2022-08-6.1-SO 06 - Stave...'!J36</f>
        <v>0</v>
      </c>
      <c r="AX115" s="137">
        <f>'2022-08-6.1-SO 06 - Stave...'!J37</f>
        <v>0</v>
      </c>
      <c r="AY115" s="137">
        <f>'2022-08-6.1-SO 06 - Stave...'!J38</f>
        <v>0</v>
      </c>
      <c r="AZ115" s="137">
        <f>'2022-08-6.1-SO 06 - Stave...'!F35</f>
        <v>0</v>
      </c>
      <c r="BA115" s="137">
        <f>'2022-08-6.1-SO 06 - Stave...'!F36</f>
        <v>0</v>
      </c>
      <c r="BB115" s="137">
        <f>'2022-08-6.1-SO 06 - Stave...'!F37</f>
        <v>0</v>
      </c>
      <c r="BC115" s="137">
        <f>'2022-08-6.1-SO 06 - Stave...'!F38</f>
        <v>0</v>
      </c>
      <c r="BD115" s="139">
        <f>'2022-08-6.1-SO 06 - Stave...'!F39</f>
        <v>0</v>
      </c>
      <c r="BE115" s="4"/>
      <c r="BT115" s="140" t="s">
        <v>82</v>
      </c>
      <c r="BV115" s="140" t="s">
        <v>75</v>
      </c>
      <c r="BW115" s="140" t="s">
        <v>133</v>
      </c>
      <c r="BX115" s="140" t="s">
        <v>131</v>
      </c>
      <c r="CL115" s="140" t="s">
        <v>1</v>
      </c>
    </row>
    <row r="116" s="4" customFormat="1" ht="35.25" customHeight="1">
      <c r="A116" s="131" t="s">
        <v>83</v>
      </c>
      <c r="B116" s="69"/>
      <c r="C116" s="132"/>
      <c r="D116" s="132"/>
      <c r="E116" s="133" t="s">
        <v>134</v>
      </c>
      <c r="F116" s="133"/>
      <c r="G116" s="133"/>
      <c r="H116" s="133"/>
      <c r="I116" s="133"/>
      <c r="J116" s="132"/>
      <c r="K116" s="133" t="s">
        <v>92</v>
      </c>
      <c r="L116" s="133"/>
      <c r="M116" s="133"/>
      <c r="N116" s="133"/>
      <c r="O116" s="133"/>
      <c r="P116" s="133"/>
      <c r="Q116" s="133"/>
      <c r="R116" s="133"/>
      <c r="S116" s="133"/>
      <c r="T116" s="133"/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  <c r="AF116" s="133"/>
      <c r="AG116" s="134">
        <f>'2022-08-6.2-SO 06 - VRN'!J32</f>
        <v>0</v>
      </c>
      <c r="AH116" s="132"/>
      <c r="AI116" s="132"/>
      <c r="AJ116" s="132"/>
      <c r="AK116" s="132"/>
      <c r="AL116" s="132"/>
      <c r="AM116" s="132"/>
      <c r="AN116" s="134">
        <f>SUM(AG116,AT116)</f>
        <v>0</v>
      </c>
      <c r="AO116" s="132"/>
      <c r="AP116" s="132"/>
      <c r="AQ116" s="135" t="s">
        <v>86</v>
      </c>
      <c r="AR116" s="71"/>
      <c r="AS116" s="136">
        <v>0</v>
      </c>
      <c r="AT116" s="137">
        <f>ROUND(SUM(AV116:AW116),2)</f>
        <v>0</v>
      </c>
      <c r="AU116" s="138">
        <f>'2022-08-6.2-SO 06 - VRN'!P126</f>
        <v>0</v>
      </c>
      <c r="AV116" s="137">
        <f>'2022-08-6.2-SO 06 - VRN'!J35</f>
        <v>0</v>
      </c>
      <c r="AW116" s="137">
        <f>'2022-08-6.2-SO 06 - VRN'!J36</f>
        <v>0</v>
      </c>
      <c r="AX116" s="137">
        <f>'2022-08-6.2-SO 06 - VRN'!J37</f>
        <v>0</v>
      </c>
      <c r="AY116" s="137">
        <f>'2022-08-6.2-SO 06 - VRN'!J38</f>
        <v>0</v>
      </c>
      <c r="AZ116" s="137">
        <f>'2022-08-6.2-SO 06 - VRN'!F35</f>
        <v>0</v>
      </c>
      <c r="BA116" s="137">
        <f>'2022-08-6.2-SO 06 - VRN'!F36</f>
        <v>0</v>
      </c>
      <c r="BB116" s="137">
        <f>'2022-08-6.2-SO 06 - VRN'!F37</f>
        <v>0</v>
      </c>
      <c r="BC116" s="137">
        <f>'2022-08-6.2-SO 06 - VRN'!F38</f>
        <v>0</v>
      </c>
      <c r="BD116" s="139">
        <f>'2022-08-6.2-SO 06 - VRN'!F39</f>
        <v>0</v>
      </c>
      <c r="BE116" s="4"/>
      <c r="BT116" s="140" t="s">
        <v>82</v>
      </c>
      <c r="BV116" s="140" t="s">
        <v>75</v>
      </c>
      <c r="BW116" s="140" t="s">
        <v>135</v>
      </c>
      <c r="BX116" s="140" t="s">
        <v>131</v>
      </c>
      <c r="CL116" s="140" t="s">
        <v>1</v>
      </c>
    </row>
    <row r="117" s="7" customFormat="1" ht="24.75" customHeight="1">
      <c r="A117" s="7"/>
      <c r="B117" s="118"/>
      <c r="C117" s="119"/>
      <c r="D117" s="120" t="s">
        <v>136</v>
      </c>
      <c r="E117" s="120"/>
      <c r="F117" s="120"/>
      <c r="G117" s="120"/>
      <c r="H117" s="120"/>
      <c r="I117" s="121"/>
      <c r="J117" s="120" t="s">
        <v>137</v>
      </c>
      <c r="K117" s="120"/>
      <c r="L117" s="120"/>
      <c r="M117" s="120"/>
      <c r="N117" s="120"/>
      <c r="O117" s="120"/>
      <c r="P117" s="120"/>
      <c r="Q117" s="120"/>
      <c r="R117" s="120"/>
      <c r="S117" s="120"/>
      <c r="T117" s="120"/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  <c r="AF117" s="120"/>
      <c r="AG117" s="122">
        <f>ROUND(SUM(AG118:AG120),2)</f>
        <v>0</v>
      </c>
      <c r="AH117" s="121"/>
      <c r="AI117" s="121"/>
      <c r="AJ117" s="121"/>
      <c r="AK117" s="121"/>
      <c r="AL117" s="121"/>
      <c r="AM117" s="121"/>
      <c r="AN117" s="123">
        <f>SUM(AG117,AT117)</f>
        <v>0</v>
      </c>
      <c r="AO117" s="121"/>
      <c r="AP117" s="121"/>
      <c r="AQ117" s="124" t="s">
        <v>79</v>
      </c>
      <c r="AR117" s="125"/>
      <c r="AS117" s="126">
        <f>ROUND(SUM(AS118:AS120),2)</f>
        <v>0</v>
      </c>
      <c r="AT117" s="127">
        <f>ROUND(SUM(AV117:AW117),2)</f>
        <v>0</v>
      </c>
      <c r="AU117" s="128">
        <f>ROUND(SUM(AU118:AU120),5)</f>
        <v>0</v>
      </c>
      <c r="AV117" s="127">
        <f>ROUND(AZ117*L29,2)</f>
        <v>0</v>
      </c>
      <c r="AW117" s="127">
        <f>ROUND(BA117*L30,2)</f>
        <v>0</v>
      </c>
      <c r="AX117" s="127">
        <f>ROUND(BB117*L29,2)</f>
        <v>0</v>
      </c>
      <c r="AY117" s="127">
        <f>ROUND(BC117*L30,2)</f>
        <v>0</v>
      </c>
      <c r="AZ117" s="127">
        <f>ROUND(SUM(AZ118:AZ120),2)</f>
        <v>0</v>
      </c>
      <c r="BA117" s="127">
        <f>ROUND(SUM(BA118:BA120),2)</f>
        <v>0</v>
      </c>
      <c r="BB117" s="127">
        <f>ROUND(SUM(BB118:BB120),2)</f>
        <v>0</v>
      </c>
      <c r="BC117" s="127">
        <f>ROUND(SUM(BC118:BC120),2)</f>
        <v>0</v>
      </c>
      <c r="BD117" s="129">
        <f>ROUND(SUM(BD118:BD120),2)</f>
        <v>0</v>
      </c>
      <c r="BE117" s="7"/>
      <c r="BS117" s="130" t="s">
        <v>72</v>
      </c>
      <c r="BT117" s="130" t="s">
        <v>80</v>
      </c>
      <c r="BU117" s="130" t="s">
        <v>74</v>
      </c>
      <c r="BV117" s="130" t="s">
        <v>75</v>
      </c>
      <c r="BW117" s="130" t="s">
        <v>138</v>
      </c>
      <c r="BX117" s="130" t="s">
        <v>5</v>
      </c>
      <c r="CL117" s="130" t="s">
        <v>1</v>
      </c>
      <c r="CM117" s="130" t="s">
        <v>82</v>
      </c>
    </row>
    <row r="118" s="4" customFormat="1" ht="35.25" customHeight="1">
      <c r="A118" s="131" t="s">
        <v>83</v>
      </c>
      <c r="B118" s="69"/>
      <c r="C118" s="132"/>
      <c r="D118" s="132"/>
      <c r="E118" s="133" t="s">
        <v>139</v>
      </c>
      <c r="F118" s="133"/>
      <c r="G118" s="133"/>
      <c r="H118" s="133"/>
      <c r="I118" s="133"/>
      <c r="J118" s="132"/>
      <c r="K118" s="133" t="s">
        <v>85</v>
      </c>
      <c r="L118" s="133"/>
      <c r="M118" s="133"/>
      <c r="N118" s="133"/>
      <c r="O118" s="133"/>
      <c r="P118" s="133"/>
      <c r="Q118" s="133"/>
      <c r="R118" s="133"/>
      <c r="S118" s="133"/>
      <c r="T118" s="133"/>
      <c r="U118" s="13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  <c r="AF118" s="133"/>
      <c r="AG118" s="134">
        <f>'2022-08-7.1-SO 07 - Stave...'!J32</f>
        <v>0</v>
      </c>
      <c r="AH118" s="132"/>
      <c r="AI118" s="132"/>
      <c r="AJ118" s="132"/>
      <c r="AK118" s="132"/>
      <c r="AL118" s="132"/>
      <c r="AM118" s="132"/>
      <c r="AN118" s="134">
        <f>SUM(AG118,AT118)</f>
        <v>0</v>
      </c>
      <c r="AO118" s="132"/>
      <c r="AP118" s="132"/>
      <c r="AQ118" s="135" t="s">
        <v>86</v>
      </c>
      <c r="AR118" s="71"/>
      <c r="AS118" s="136">
        <v>0</v>
      </c>
      <c r="AT118" s="137">
        <f>ROUND(SUM(AV118:AW118),2)</f>
        <v>0</v>
      </c>
      <c r="AU118" s="138">
        <f>'2022-08-7.1-SO 07 - Stave...'!P130</f>
        <v>0</v>
      </c>
      <c r="AV118" s="137">
        <f>'2022-08-7.1-SO 07 - Stave...'!J35</f>
        <v>0</v>
      </c>
      <c r="AW118" s="137">
        <f>'2022-08-7.1-SO 07 - Stave...'!J36</f>
        <v>0</v>
      </c>
      <c r="AX118" s="137">
        <f>'2022-08-7.1-SO 07 - Stave...'!J37</f>
        <v>0</v>
      </c>
      <c r="AY118" s="137">
        <f>'2022-08-7.1-SO 07 - Stave...'!J38</f>
        <v>0</v>
      </c>
      <c r="AZ118" s="137">
        <f>'2022-08-7.1-SO 07 - Stave...'!F35</f>
        <v>0</v>
      </c>
      <c r="BA118" s="137">
        <f>'2022-08-7.1-SO 07 - Stave...'!F36</f>
        <v>0</v>
      </c>
      <c r="BB118" s="137">
        <f>'2022-08-7.1-SO 07 - Stave...'!F37</f>
        <v>0</v>
      </c>
      <c r="BC118" s="137">
        <f>'2022-08-7.1-SO 07 - Stave...'!F38</f>
        <v>0</v>
      </c>
      <c r="BD118" s="139">
        <f>'2022-08-7.1-SO 07 - Stave...'!F39</f>
        <v>0</v>
      </c>
      <c r="BE118" s="4"/>
      <c r="BT118" s="140" t="s">
        <v>82</v>
      </c>
      <c r="BV118" s="140" t="s">
        <v>75</v>
      </c>
      <c r="BW118" s="140" t="s">
        <v>140</v>
      </c>
      <c r="BX118" s="140" t="s">
        <v>138</v>
      </c>
      <c r="CL118" s="140" t="s">
        <v>1</v>
      </c>
    </row>
    <row r="119" s="4" customFormat="1" ht="35.25" customHeight="1">
      <c r="A119" s="131" t="s">
        <v>83</v>
      </c>
      <c r="B119" s="69"/>
      <c r="C119" s="132"/>
      <c r="D119" s="132"/>
      <c r="E119" s="133" t="s">
        <v>141</v>
      </c>
      <c r="F119" s="133"/>
      <c r="G119" s="133"/>
      <c r="H119" s="133"/>
      <c r="I119" s="133"/>
      <c r="J119" s="132"/>
      <c r="K119" s="133" t="s">
        <v>89</v>
      </c>
      <c r="L119" s="133"/>
      <c r="M119" s="133"/>
      <c r="N119" s="133"/>
      <c r="O119" s="133"/>
      <c r="P119" s="133"/>
      <c r="Q119" s="133"/>
      <c r="R119" s="133"/>
      <c r="S119" s="133"/>
      <c r="T119" s="133"/>
      <c r="U119" s="133"/>
      <c r="V119" s="133"/>
      <c r="W119" s="133"/>
      <c r="X119" s="133"/>
      <c r="Y119" s="133"/>
      <c r="Z119" s="133"/>
      <c r="AA119" s="133"/>
      <c r="AB119" s="133"/>
      <c r="AC119" s="133"/>
      <c r="AD119" s="133"/>
      <c r="AE119" s="133"/>
      <c r="AF119" s="133"/>
      <c r="AG119" s="134">
        <f>'2022-08-7.2-SO 07 - Želez...'!J32</f>
        <v>0</v>
      </c>
      <c r="AH119" s="132"/>
      <c r="AI119" s="132"/>
      <c r="AJ119" s="132"/>
      <c r="AK119" s="132"/>
      <c r="AL119" s="132"/>
      <c r="AM119" s="132"/>
      <c r="AN119" s="134">
        <f>SUM(AG119,AT119)</f>
        <v>0</v>
      </c>
      <c r="AO119" s="132"/>
      <c r="AP119" s="132"/>
      <c r="AQ119" s="135" t="s">
        <v>86</v>
      </c>
      <c r="AR119" s="71"/>
      <c r="AS119" s="136">
        <v>0</v>
      </c>
      <c r="AT119" s="137">
        <f>ROUND(SUM(AV119:AW119),2)</f>
        <v>0</v>
      </c>
      <c r="AU119" s="138">
        <f>'2022-08-7.2-SO 07 - Želez...'!P126</f>
        <v>0</v>
      </c>
      <c r="AV119" s="137">
        <f>'2022-08-7.2-SO 07 - Želez...'!J35</f>
        <v>0</v>
      </c>
      <c r="AW119" s="137">
        <f>'2022-08-7.2-SO 07 - Želez...'!J36</f>
        <v>0</v>
      </c>
      <c r="AX119" s="137">
        <f>'2022-08-7.2-SO 07 - Želez...'!J37</f>
        <v>0</v>
      </c>
      <c r="AY119" s="137">
        <f>'2022-08-7.2-SO 07 - Želez...'!J38</f>
        <v>0</v>
      </c>
      <c r="AZ119" s="137">
        <f>'2022-08-7.2-SO 07 - Želez...'!F35</f>
        <v>0</v>
      </c>
      <c r="BA119" s="137">
        <f>'2022-08-7.2-SO 07 - Želez...'!F36</f>
        <v>0</v>
      </c>
      <c r="BB119" s="137">
        <f>'2022-08-7.2-SO 07 - Želez...'!F37</f>
        <v>0</v>
      </c>
      <c r="BC119" s="137">
        <f>'2022-08-7.2-SO 07 - Želez...'!F38</f>
        <v>0</v>
      </c>
      <c r="BD119" s="139">
        <f>'2022-08-7.2-SO 07 - Želez...'!F39</f>
        <v>0</v>
      </c>
      <c r="BE119" s="4"/>
      <c r="BT119" s="140" t="s">
        <v>82</v>
      </c>
      <c r="BV119" s="140" t="s">
        <v>75</v>
      </c>
      <c r="BW119" s="140" t="s">
        <v>142</v>
      </c>
      <c r="BX119" s="140" t="s">
        <v>138</v>
      </c>
      <c r="CL119" s="140" t="s">
        <v>1</v>
      </c>
    </row>
    <row r="120" s="4" customFormat="1" ht="35.25" customHeight="1">
      <c r="A120" s="131" t="s">
        <v>83</v>
      </c>
      <c r="B120" s="69"/>
      <c r="C120" s="132"/>
      <c r="D120" s="132"/>
      <c r="E120" s="133" t="s">
        <v>143</v>
      </c>
      <c r="F120" s="133"/>
      <c r="G120" s="133"/>
      <c r="H120" s="133"/>
      <c r="I120" s="133"/>
      <c r="J120" s="132"/>
      <c r="K120" s="133" t="s">
        <v>92</v>
      </c>
      <c r="L120" s="133"/>
      <c r="M120" s="133"/>
      <c r="N120" s="133"/>
      <c r="O120" s="133"/>
      <c r="P120" s="133"/>
      <c r="Q120" s="133"/>
      <c r="R120" s="133"/>
      <c r="S120" s="133"/>
      <c r="T120" s="133"/>
      <c r="U120" s="133"/>
      <c r="V120" s="133"/>
      <c r="W120" s="133"/>
      <c r="X120" s="133"/>
      <c r="Y120" s="133"/>
      <c r="Z120" s="133"/>
      <c r="AA120" s="133"/>
      <c r="AB120" s="133"/>
      <c r="AC120" s="133"/>
      <c r="AD120" s="133"/>
      <c r="AE120" s="133"/>
      <c r="AF120" s="133"/>
      <c r="AG120" s="134">
        <f>'2022-08-7.3-SO 07 - VRN'!J32</f>
        <v>0</v>
      </c>
      <c r="AH120" s="132"/>
      <c r="AI120" s="132"/>
      <c r="AJ120" s="132"/>
      <c r="AK120" s="132"/>
      <c r="AL120" s="132"/>
      <c r="AM120" s="132"/>
      <c r="AN120" s="134">
        <f>SUM(AG120,AT120)</f>
        <v>0</v>
      </c>
      <c r="AO120" s="132"/>
      <c r="AP120" s="132"/>
      <c r="AQ120" s="135" t="s">
        <v>86</v>
      </c>
      <c r="AR120" s="71"/>
      <c r="AS120" s="141">
        <v>0</v>
      </c>
      <c r="AT120" s="142">
        <f>ROUND(SUM(AV120:AW120),2)</f>
        <v>0</v>
      </c>
      <c r="AU120" s="143">
        <f>'2022-08-7.3-SO 07 - VRN'!P123</f>
        <v>0</v>
      </c>
      <c r="AV120" s="142">
        <f>'2022-08-7.3-SO 07 - VRN'!J35</f>
        <v>0</v>
      </c>
      <c r="AW120" s="142">
        <f>'2022-08-7.3-SO 07 - VRN'!J36</f>
        <v>0</v>
      </c>
      <c r="AX120" s="142">
        <f>'2022-08-7.3-SO 07 - VRN'!J37</f>
        <v>0</v>
      </c>
      <c r="AY120" s="142">
        <f>'2022-08-7.3-SO 07 - VRN'!J38</f>
        <v>0</v>
      </c>
      <c r="AZ120" s="142">
        <f>'2022-08-7.3-SO 07 - VRN'!F35</f>
        <v>0</v>
      </c>
      <c r="BA120" s="142">
        <f>'2022-08-7.3-SO 07 - VRN'!F36</f>
        <v>0</v>
      </c>
      <c r="BB120" s="142">
        <f>'2022-08-7.3-SO 07 - VRN'!F37</f>
        <v>0</v>
      </c>
      <c r="BC120" s="142">
        <f>'2022-08-7.3-SO 07 - VRN'!F38</f>
        <v>0</v>
      </c>
      <c r="BD120" s="144">
        <f>'2022-08-7.3-SO 07 - VRN'!F39</f>
        <v>0</v>
      </c>
      <c r="BE120" s="4"/>
      <c r="BT120" s="140" t="s">
        <v>82</v>
      </c>
      <c r="BV120" s="140" t="s">
        <v>75</v>
      </c>
      <c r="BW120" s="140" t="s">
        <v>144</v>
      </c>
      <c r="BX120" s="140" t="s">
        <v>138</v>
      </c>
      <c r="CL120" s="140" t="s">
        <v>1</v>
      </c>
    </row>
    <row r="121" s="2" customFormat="1" ht="30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39"/>
      <c r="AO121" s="39"/>
      <c r="AP121" s="39"/>
      <c r="AQ121" s="39"/>
      <c r="AR121" s="43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</row>
    <row r="122" s="2" customFormat="1" ht="6.96" customHeight="1">
      <c r="A122" s="37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  <c r="Y122" s="66"/>
      <c r="Z122" s="66"/>
      <c r="AA122" s="66"/>
      <c r="AB122" s="66"/>
      <c r="AC122" s="66"/>
      <c r="AD122" s="66"/>
      <c r="AE122" s="66"/>
      <c r="AF122" s="66"/>
      <c r="AG122" s="66"/>
      <c r="AH122" s="66"/>
      <c r="AI122" s="66"/>
      <c r="AJ122" s="66"/>
      <c r="AK122" s="66"/>
      <c r="AL122" s="66"/>
      <c r="AM122" s="66"/>
      <c r="AN122" s="66"/>
      <c r="AO122" s="66"/>
      <c r="AP122" s="66"/>
      <c r="AQ122" s="66"/>
      <c r="AR122" s="43"/>
      <c r="AS122" s="37"/>
      <c r="AT122" s="37"/>
      <c r="AU122" s="37"/>
      <c r="AV122" s="37"/>
      <c r="AW122" s="37"/>
      <c r="AX122" s="37"/>
      <c r="AY122" s="37"/>
      <c r="AZ122" s="37"/>
      <c r="BA122" s="37"/>
      <c r="BB122" s="37"/>
      <c r="BC122" s="37"/>
      <c r="BD122" s="37"/>
      <c r="BE122" s="37"/>
    </row>
  </sheetData>
  <sheetProtection sheet="1" formatColumns="0" formatRows="0" objects="1" scenarios="1" spinCount="100000" saltValue="QCxs5j+7NG8ZgQ2IsdNI92IwBWryWgIs0R3cMW6cjR+YgdFxi3p/BIsGsrxmHW+o5amaq1vLItLoYTNzjsGWJQ==" hashValue="KmSdDoilJp4wpxmDO56qeR+b4jTnUrOZZHMf4VzFa2Jgu0D18fbAk5mZlyzHmQRkXTk+iB1OVQSe26QyL6NEug==" algorithmName="SHA-512" password="CC35"/>
  <mergeCells count="142">
    <mergeCell ref="K104:AF104"/>
    <mergeCell ref="E104:I104"/>
    <mergeCell ref="E105:I105"/>
    <mergeCell ref="K105:AF105"/>
    <mergeCell ref="D106:H106"/>
    <mergeCell ref="J106:AF106"/>
    <mergeCell ref="E107:I107"/>
    <mergeCell ref="K107:AF107"/>
    <mergeCell ref="K108:AF108"/>
    <mergeCell ref="E108:I108"/>
    <mergeCell ref="E109:I109"/>
    <mergeCell ref="K109:AF109"/>
    <mergeCell ref="J110:AF110"/>
    <mergeCell ref="D110:H110"/>
    <mergeCell ref="E111:I111"/>
    <mergeCell ref="K111:AF111"/>
    <mergeCell ref="K112:AF112"/>
    <mergeCell ref="E112:I112"/>
    <mergeCell ref="E113:I113"/>
    <mergeCell ref="K113:AF113"/>
    <mergeCell ref="D114:H114"/>
    <mergeCell ref="J114:AF114"/>
    <mergeCell ref="E115:I115"/>
    <mergeCell ref="K115:AF115"/>
    <mergeCell ref="E116:I116"/>
    <mergeCell ref="K116:AF116"/>
    <mergeCell ref="D117:H117"/>
    <mergeCell ref="J117:AF117"/>
    <mergeCell ref="K118:AF118"/>
    <mergeCell ref="E118:I118"/>
    <mergeCell ref="E119:I119"/>
    <mergeCell ref="K119:AF119"/>
    <mergeCell ref="E120:I120"/>
    <mergeCell ref="K120:AF120"/>
    <mergeCell ref="AN101:AP101"/>
    <mergeCell ref="AG101:AM101"/>
    <mergeCell ref="AN102:AP102"/>
    <mergeCell ref="AG102:AM102"/>
    <mergeCell ref="AN103:AP103"/>
    <mergeCell ref="AG103:AM103"/>
    <mergeCell ref="AN104:AP104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AN117:AP117"/>
    <mergeCell ref="AG117:AM117"/>
    <mergeCell ref="AN118:AP118"/>
    <mergeCell ref="AG118:AM118"/>
    <mergeCell ref="AN119:AP119"/>
    <mergeCell ref="AG119:AM119"/>
    <mergeCell ref="AN120:AP120"/>
    <mergeCell ref="AG120:AM120"/>
    <mergeCell ref="L85:AJ85"/>
    <mergeCell ref="I92:AF92"/>
    <mergeCell ref="C92:G92"/>
    <mergeCell ref="J95:AF95"/>
    <mergeCell ref="D95:H95"/>
    <mergeCell ref="E96:I96"/>
    <mergeCell ref="K96:AF96"/>
    <mergeCell ref="K97:AF97"/>
    <mergeCell ref="E97:I97"/>
    <mergeCell ref="K98:AF98"/>
    <mergeCell ref="E98:I98"/>
    <mergeCell ref="J99:AF99"/>
    <mergeCell ref="D99:H99"/>
    <mergeCell ref="K100:AF100"/>
    <mergeCell ref="E100:I100"/>
    <mergeCell ref="E101:I101"/>
    <mergeCell ref="K101:AF101"/>
    <mergeCell ref="D102:H102"/>
    <mergeCell ref="J102:AF102"/>
    <mergeCell ref="E103:I103"/>
    <mergeCell ref="K103:AF103"/>
    <mergeCell ref="AM87:AN87"/>
    <mergeCell ref="AM89:AP89"/>
    <mergeCell ref="AS89:AT91"/>
    <mergeCell ref="AM90:AP90"/>
    <mergeCell ref="AN92:AP92"/>
    <mergeCell ref="AG92:AM92"/>
    <mergeCell ref="AG95:AM95"/>
    <mergeCell ref="AN95:AP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G100:AM100"/>
    <mergeCell ref="AN100:AP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2022-08-1.1-SO 01 - Stave...'!C2" display="/"/>
    <hyperlink ref="A97" location="'2022-08-1.2-SO 01 - Želez...'!C2" display="/"/>
    <hyperlink ref="A98" location="'2022-08-1.3-SO 01 - VRN'!C2" display="/"/>
    <hyperlink ref="A100" location="'2022-08-2.1-SO 02 - Stave...'!C2" display="/"/>
    <hyperlink ref="A101" location="'2022-08-2.2-SO 02 - VRN'!C2" display="/"/>
    <hyperlink ref="A103" location="'2022-08-3.1-SO 03 - Stave...'!C2" display="/"/>
    <hyperlink ref="A104" location="'2022-08-3.2-SO 03 - Želez...'!C2" display="/"/>
    <hyperlink ref="A105" location="'2022-08-3.3-SO 03 - VRN'!C2" display="/"/>
    <hyperlink ref="A107" location="'2022-08-4.1-SO 04 - Stave...'!C2" display="/"/>
    <hyperlink ref="A108" location="'2022-08-4.2-SO 04 - Želez...'!C2" display="/"/>
    <hyperlink ref="A109" location="'2022-08-4.3-SO 04 - VRN'!C2" display="/"/>
    <hyperlink ref="A111" location="'2022-08-5.1-SO 05 - Stave...'!C2" display="/"/>
    <hyperlink ref="A112" location="'2022-08-5.2-SO 05 - Želez...'!C2" display="/"/>
    <hyperlink ref="A113" location="'2022-08-5.3-SO 05 - VRN'!C2" display="/"/>
    <hyperlink ref="A115" location="'2022-08-6.1-SO 06 - Stave...'!C2" display="/"/>
    <hyperlink ref="A116" location="'2022-08-6.2-SO 06 - VRN'!C2" display="/"/>
    <hyperlink ref="A118" location="'2022-08-7.1-SO 07 - Stave...'!C2" display="/"/>
    <hyperlink ref="A119" location="'2022-08-7.2-SO 07 - Želez...'!C2" display="/"/>
    <hyperlink ref="A120" location="'2022-08-7.3-SO 07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114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hidden="1" s="1" customFormat="1" ht="24.96" customHeight="1">
      <c r="B4" s="19"/>
      <c r="D4" s="147" t="s">
        <v>145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propustků na TU 1611</v>
      </c>
      <c r="F7" s="149"/>
      <c r="G7" s="149"/>
      <c r="H7" s="149"/>
      <c r="L7" s="19"/>
    </row>
    <row r="8" hidden="1" s="1" customFormat="1" ht="12" customHeight="1">
      <c r="B8" s="19"/>
      <c r="D8" s="149" t="s">
        <v>146</v>
      </c>
      <c r="L8" s="19"/>
    </row>
    <row r="9" hidden="1" s="2" customFormat="1" ht="16.5" customHeight="1">
      <c r="A9" s="37"/>
      <c r="B9" s="43"/>
      <c r="C9" s="37"/>
      <c r="D9" s="37"/>
      <c r="E9" s="150" t="s">
        <v>676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148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677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12. 8. 2022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ROUND(J128,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ROUND((SUM(BE128:BE193)),  2)</f>
        <v>0</v>
      </c>
      <c r="G35" s="37"/>
      <c r="H35" s="37"/>
      <c r="I35" s="163">
        <v>0.20999999999999999</v>
      </c>
      <c r="J35" s="162">
        <f>ROUND(((SUM(BE128:BE193))*I35),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39</v>
      </c>
      <c r="F36" s="162">
        <f>ROUND((SUM(BF128:BF193)),  2)</f>
        <v>0</v>
      </c>
      <c r="G36" s="37"/>
      <c r="H36" s="37"/>
      <c r="I36" s="163">
        <v>0.14999999999999999</v>
      </c>
      <c r="J36" s="162">
        <f>ROUND(((SUM(BF128:BF193))*I36),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ROUND((SUM(BG128:BG193)),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ROUND((SUM(BH128:BH193)),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ROUND((SUM(BI128:BI193)),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propustků na TU 1611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676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148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2022/08/4.1/SO 04 - Stavební část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12. 8. 2022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151</v>
      </c>
      <c r="D96" s="184"/>
      <c r="E96" s="184"/>
      <c r="F96" s="184"/>
      <c r="G96" s="184"/>
      <c r="H96" s="184"/>
      <c r="I96" s="184"/>
      <c r="J96" s="185" t="s">
        <v>152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153</v>
      </c>
      <c r="D98" s="39"/>
      <c r="E98" s="39"/>
      <c r="F98" s="39"/>
      <c r="G98" s="39"/>
      <c r="H98" s="39"/>
      <c r="I98" s="39"/>
      <c r="J98" s="109">
        <f>J128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154</v>
      </c>
    </row>
    <row r="99" hidden="1" s="9" customFormat="1" ht="24.96" customHeight="1">
      <c r="A99" s="9"/>
      <c r="B99" s="187"/>
      <c r="C99" s="188"/>
      <c r="D99" s="189" t="s">
        <v>155</v>
      </c>
      <c r="E99" s="190"/>
      <c r="F99" s="190"/>
      <c r="G99" s="190"/>
      <c r="H99" s="190"/>
      <c r="I99" s="190"/>
      <c r="J99" s="191">
        <f>J129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156</v>
      </c>
      <c r="E100" s="195"/>
      <c r="F100" s="195"/>
      <c r="G100" s="195"/>
      <c r="H100" s="195"/>
      <c r="I100" s="195"/>
      <c r="J100" s="196">
        <f>J130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3"/>
      <c r="C101" s="132"/>
      <c r="D101" s="194" t="s">
        <v>159</v>
      </c>
      <c r="E101" s="195"/>
      <c r="F101" s="195"/>
      <c r="G101" s="195"/>
      <c r="H101" s="195"/>
      <c r="I101" s="195"/>
      <c r="J101" s="196">
        <f>J158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3"/>
      <c r="C102" s="132"/>
      <c r="D102" s="194" t="s">
        <v>160</v>
      </c>
      <c r="E102" s="195"/>
      <c r="F102" s="195"/>
      <c r="G102" s="195"/>
      <c r="H102" s="195"/>
      <c r="I102" s="195"/>
      <c r="J102" s="196">
        <f>J165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3"/>
      <c r="C103" s="132"/>
      <c r="D103" s="194" t="s">
        <v>161</v>
      </c>
      <c r="E103" s="195"/>
      <c r="F103" s="195"/>
      <c r="G103" s="195"/>
      <c r="H103" s="195"/>
      <c r="I103" s="195"/>
      <c r="J103" s="196">
        <f>J176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3"/>
      <c r="C104" s="132"/>
      <c r="D104" s="194" t="s">
        <v>162</v>
      </c>
      <c r="E104" s="195"/>
      <c r="F104" s="195"/>
      <c r="G104" s="195"/>
      <c r="H104" s="195"/>
      <c r="I104" s="195"/>
      <c r="J104" s="196">
        <f>J184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87"/>
      <c r="C105" s="188"/>
      <c r="D105" s="189" t="s">
        <v>165</v>
      </c>
      <c r="E105" s="190"/>
      <c r="F105" s="190"/>
      <c r="G105" s="190"/>
      <c r="H105" s="190"/>
      <c r="I105" s="190"/>
      <c r="J105" s="191">
        <f>J186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9" customFormat="1" ht="24.96" customHeight="1">
      <c r="A106" s="9"/>
      <c r="B106" s="187"/>
      <c r="C106" s="188"/>
      <c r="D106" s="189" t="s">
        <v>166</v>
      </c>
      <c r="E106" s="190"/>
      <c r="F106" s="190"/>
      <c r="G106" s="190"/>
      <c r="H106" s="190"/>
      <c r="I106" s="190"/>
      <c r="J106" s="191">
        <f>J189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hidden="1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hidden="1"/>
    <row r="110" hidden="1"/>
    <row r="111" hidden="1"/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167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2" t="str">
        <f>E7</f>
        <v>Oprava propustků na TU 1611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0"/>
      <c r="C117" s="31" t="s">
        <v>146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="2" customFormat="1" ht="16.5" customHeight="1">
      <c r="A118" s="37"/>
      <c r="B118" s="38"/>
      <c r="C118" s="39"/>
      <c r="D118" s="39"/>
      <c r="E118" s="182" t="s">
        <v>676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148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E11</f>
        <v>2022/08/4.1/SO 04 - Stavební část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F14</f>
        <v xml:space="preserve"> </v>
      </c>
      <c r="G122" s="39"/>
      <c r="H122" s="39"/>
      <c r="I122" s="31" t="s">
        <v>22</v>
      </c>
      <c r="J122" s="78" t="str">
        <f>IF(J14="","",J14)</f>
        <v>12. 8. 2022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E17</f>
        <v xml:space="preserve"> </v>
      </c>
      <c r="G124" s="39"/>
      <c r="H124" s="39"/>
      <c r="I124" s="31" t="s">
        <v>29</v>
      </c>
      <c r="J124" s="35" t="str">
        <f>E23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27</v>
      </c>
      <c r="D125" s="39"/>
      <c r="E125" s="39"/>
      <c r="F125" s="26" t="str">
        <f>IF(E20="","",E20)</f>
        <v>Vyplň údaj</v>
      </c>
      <c r="G125" s="39"/>
      <c r="H125" s="39"/>
      <c r="I125" s="31" t="s">
        <v>31</v>
      </c>
      <c r="J125" s="35" t="str">
        <f>E26</f>
        <v xml:space="preserve"> 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8"/>
      <c r="B127" s="199"/>
      <c r="C127" s="200" t="s">
        <v>168</v>
      </c>
      <c r="D127" s="201" t="s">
        <v>58</v>
      </c>
      <c r="E127" s="201" t="s">
        <v>54</v>
      </c>
      <c r="F127" s="201" t="s">
        <v>55</v>
      </c>
      <c r="G127" s="201" t="s">
        <v>169</v>
      </c>
      <c r="H127" s="201" t="s">
        <v>170</v>
      </c>
      <c r="I127" s="201" t="s">
        <v>171</v>
      </c>
      <c r="J127" s="202" t="s">
        <v>152</v>
      </c>
      <c r="K127" s="203" t="s">
        <v>172</v>
      </c>
      <c r="L127" s="204"/>
      <c r="M127" s="99" t="s">
        <v>1</v>
      </c>
      <c r="N127" s="100" t="s">
        <v>37</v>
      </c>
      <c r="O127" s="100" t="s">
        <v>173</v>
      </c>
      <c r="P127" s="100" t="s">
        <v>174</v>
      </c>
      <c r="Q127" s="100" t="s">
        <v>175</v>
      </c>
      <c r="R127" s="100" t="s">
        <v>176</v>
      </c>
      <c r="S127" s="100" t="s">
        <v>177</v>
      </c>
      <c r="T127" s="101" t="s">
        <v>178</v>
      </c>
      <c r="U127" s="198"/>
      <c r="V127" s="198"/>
      <c r="W127" s="198"/>
      <c r="X127" s="198"/>
      <c r="Y127" s="198"/>
      <c r="Z127" s="198"/>
      <c r="AA127" s="198"/>
      <c r="AB127" s="198"/>
      <c r="AC127" s="198"/>
      <c r="AD127" s="198"/>
      <c r="AE127" s="198"/>
    </row>
    <row r="128" s="2" customFormat="1" ht="22.8" customHeight="1">
      <c r="A128" s="37"/>
      <c r="B128" s="38"/>
      <c r="C128" s="106" t="s">
        <v>179</v>
      </c>
      <c r="D128" s="39"/>
      <c r="E128" s="39"/>
      <c r="F128" s="39"/>
      <c r="G128" s="39"/>
      <c r="H128" s="39"/>
      <c r="I128" s="39"/>
      <c r="J128" s="205">
        <f>BK128</f>
        <v>0</v>
      </c>
      <c r="K128" s="39"/>
      <c r="L128" s="43"/>
      <c r="M128" s="102"/>
      <c r="N128" s="206"/>
      <c r="O128" s="103"/>
      <c r="P128" s="207">
        <f>P129+P186+P189</f>
        <v>0</v>
      </c>
      <c r="Q128" s="103"/>
      <c r="R128" s="207">
        <f>R129+R186+R189</f>
        <v>95.172529580000003</v>
      </c>
      <c r="S128" s="103"/>
      <c r="T128" s="208">
        <f>T129+T186+T189</f>
        <v>16.315200000000001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72</v>
      </c>
      <c r="AU128" s="16" t="s">
        <v>154</v>
      </c>
      <c r="BK128" s="209">
        <f>BK129+BK186+BK189</f>
        <v>0</v>
      </c>
    </row>
    <row r="129" s="12" customFormat="1" ht="25.92" customHeight="1">
      <c r="A129" s="12"/>
      <c r="B129" s="210"/>
      <c r="C129" s="211"/>
      <c r="D129" s="212" t="s">
        <v>72</v>
      </c>
      <c r="E129" s="213" t="s">
        <v>180</v>
      </c>
      <c r="F129" s="213" t="s">
        <v>181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P130+P158+P165+P176+P184</f>
        <v>0</v>
      </c>
      <c r="Q129" s="218"/>
      <c r="R129" s="219">
        <f>R130+R158+R165+R176+R184</f>
        <v>95.172529580000003</v>
      </c>
      <c r="S129" s="218"/>
      <c r="T129" s="220">
        <f>T130+T158+T165+T176+T184</f>
        <v>16.315200000000001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80</v>
      </c>
      <c r="AT129" s="222" t="s">
        <v>72</v>
      </c>
      <c r="AU129" s="222" t="s">
        <v>73</v>
      </c>
      <c r="AY129" s="221" t="s">
        <v>182</v>
      </c>
      <c r="BK129" s="223">
        <f>BK130+BK158+BK165+BK176+BK184</f>
        <v>0</v>
      </c>
    </row>
    <row r="130" s="12" customFormat="1" ht="22.8" customHeight="1">
      <c r="A130" s="12"/>
      <c r="B130" s="210"/>
      <c r="C130" s="211"/>
      <c r="D130" s="212" t="s">
        <v>72</v>
      </c>
      <c r="E130" s="224" t="s">
        <v>80</v>
      </c>
      <c r="F130" s="224" t="s">
        <v>183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SUM(P131:P157)</f>
        <v>0</v>
      </c>
      <c r="Q130" s="218"/>
      <c r="R130" s="219">
        <f>SUM(R131:R157)</f>
        <v>88.22636</v>
      </c>
      <c r="S130" s="218"/>
      <c r="T130" s="220">
        <f>SUM(T131:T157)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80</v>
      </c>
      <c r="AT130" s="222" t="s">
        <v>72</v>
      </c>
      <c r="AU130" s="222" t="s">
        <v>80</v>
      </c>
      <c r="AY130" s="221" t="s">
        <v>182</v>
      </c>
      <c r="BK130" s="223">
        <f>SUM(BK131:BK157)</f>
        <v>0</v>
      </c>
    </row>
    <row r="131" s="2" customFormat="1" ht="24.15" customHeight="1">
      <c r="A131" s="37"/>
      <c r="B131" s="38"/>
      <c r="C131" s="226" t="s">
        <v>80</v>
      </c>
      <c r="D131" s="226" t="s">
        <v>184</v>
      </c>
      <c r="E131" s="227" t="s">
        <v>678</v>
      </c>
      <c r="F131" s="228" t="s">
        <v>679</v>
      </c>
      <c r="G131" s="229" t="s">
        <v>252</v>
      </c>
      <c r="H131" s="230">
        <v>12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38</v>
      </c>
      <c r="O131" s="90"/>
      <c r="P131" s="236">
        <f>O131*H131</f>
        <v>0</v>
      </c>
      <c r="Q131" s="236">
        <v>0.06053</v>
      </c>
      <c r="R131" s="236">
        <f>Q131*H131</f>
        <v>0.72636000000000001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188</v>
      </c>
      <c r="AT131" s="238" t="s">
        <v>184</v>
      </c>
      <c r="AU131" s="238" t="s">
        <v>82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188</v>
      </c>
      <c r="BM131" s="238" t="s">
        <v>680</v>
      </c>
    </row>
    <row r="132" s="2" customFormat="1" ht="37.8" customHeight="1">
      <c r="A132" s="37"/>
      <c r="B132" s="38"/>
      <c r="C132" s="226" t="s">
        <v>82</v>
      </c>
      <c r="D132" s="226" t="s">
        <v>184</v>
      </c>
      <c r="E132" s="227" t="s">
        <v>533</v>
      </c>
      <c r="F132" s="228" t="s">
        <v>534</v>
      </c>
      <c r="G132" s="229" t="s">
        <v>187</v>
      </c>
      <c r="H132" s="230">
        <v>62.5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188</v>
      </c>
      <c r="AT132" s="238" t="s">
        <v>184</v>
      </c>
      <c r="AU132" s="238" t="s">
        <v>82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188</v>
      </c>
      <c r="BM132" s="238" t="s">
        <v>681</v>
      </c>
    </row>
    <row r="133" s="13" customFormat="1">
      <c r="A133" s="13"/>
      <c r="B133" s="240"/>
      <c r="C133" s="241"/>
      <c r="D133" s="242" t="s">
        <v>190</v>
      </c>
      <c r="E133" s="243" t="s">
        <v>1</v>
      </c>
      <c r="F133" s="244" t="s">
        <v>682</v>
      </c>
      <c r="G133" s="241"/>
      <c r="H133" s="245">
        <v>52.799999999999997</v>
      </c>
      <c r="I133" s="246"/>
      <c r="J133" s="241"/>
      <c r="K133" s="241"/>
      <c r="L133" s="247"/>
      <c r="M133" s="248"/>
      <c r="N133" s="249"/>
      <c r="O133" s="249"/>
      <c r="P133" s="249"/>
      <c r="Q133" s="249"/>
      <c r="R133" s="249"/>
      <c r="S133" s="249"/>
      <c r="T133" s="25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1" t="s">
        <v>190</v>
      </c>
      <c r="AU133" s="251" t="s">
        <v>82</v>
      </c>
      <c r="AV133" s="13" t="s">
        <v>82</v>
      </c>
      <c r="AW133" s="13" t="s">
        <v>30</v>
      </c>
      <c r="AX133" s="13" t="s">
        <v>73</v>
      </c>
      <c r="AY133" s="251" t="s">
        <v>182</v>
      </c>
    </row>
    <row r="134" s="13" customFormat="1">
      <c r="A134" s="13"/>
      <c r="B134" s="240"/>
      <c r="C134" s="241"/>
      <c r="D134" s="242" t="s">
        <v>190</v>
      </c>
      <c r="E134" s="243" t="s">
        <v>1</v>
      </c>
      <c r="F134" s="244" t="s">
        <v>683</v>
      </c>
      <c r="G134" s="241"/>
      <c r="H134" s="245">
        <v>7.5</v>
      </c>
      <c r="I134" s="246"/>
      <c r="J134" s="241"/>
      <c r="K134" s="241"/>
      <c r="L134" s="247"/>
      <c r="M134" s="248"/>
      <c r="N134" s="249"/>
      <c r="O134" s="249"/>
      <c r="P134" s="249"/>
      <c r="Q134" s="249"/>
      <c r="R134" s="249"/>
      <c r="S134" s="249"/>
      <c r="T134" s="25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1" t="s">
        <v>190</v>
      </c>
      <c r="AU134" s="251" t="s">
        <v>82</v>
      </c>
      <c r="AV134" s="13" t="s">
        <v>82</v>
      </c>
      <c r="AW134" s="13" t="s">
        <v>30</v>
      </c>
      <c r="AX134" s="13" t="s">
        <v>73</v>
      </c>
      <c r="AY134" s="251" t="s">
        <v>182</v>
      </c>
    </row>
    <row r="135" s="13" customFormat="1">
      <c r="A135" s="13"/>
      <c r="B135" s="240"/>
      <c r="C135" s="241"/>
      <c r="D135" s="242" t="s">
        <v>190</v>
      </c>
      <c r="E135" s="243" t="s">
        <v>1</v>
      </c>
      <c r="F135" s="244" t="s">
        <v>684</v>
      </c>
      <c r="G135" s="241"/>
      <c r="H135" s="245">
        <v>1.2</v>
      </c>
      <c r="I135" s="246"/>
      <c r="J135" s="241"/>
      <c r="K135" s="241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190</v>
      </c>
      <c r="AU135" s="251" t="s">
        <v>82</v>
      </c>
      <c r="AV135" s="13" t="s">
        <v>82</v>
      </c>
      <c r="AW135" s="13" t="s">
        <v>30</v>
      </c>
      <c r="AX135" s="13" t="s">
        <v>73</v>
      </c>
      <c r="AY135" s="251" t="s">
        <v>182</v>
      </c>
    </row>
    <row r="136" s="13" customFormat="1">
      <c r="A136" s="13"/>
      <c r="B136" s="240"/>
      <c r="C136" s="241"/>
      <c r="D136" s="242" t="s">
        <v>190</v>
      </c>
      <c r="E136" s="243" t="s">
        <v>1</v>
      </c>
      <c r="F136" s="244" t="s">
        <v>539</v>
      </c>
      <c r="G136" s="241"/>
      <c r="H136" s="245">
        <v>1</v>
      </c>
      <c r="I136" s="246"/>
      <c r="J136" s="241"/>
      <c r="K136" s="241"/>
      <c r="L136" s="247"/>
      <c r="M136" s="248"/>
      <c r="N136" s="249"/>
      <c r="O136" s="249"/>
      <c r="P136" s="249"/>
      <c r="Q136" s="249"/>
      <c r="R136" s="249"/>
      <c r="S136" s="249"/>
      <c r="T136" s="25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1" t="s">
        <v>190</v>
      </c>
      <c r="AU136" s="251" t="s">
        <v>82</v>
      </c>
      <c r="AV136" s="13" t="s">
        <v>82</v>
      </c>
      <c r="AW136" s="13" t="s">
        <v>30</v>
      </c>
      <c r="AX136" s="13" t="s">
        <v>73</v>
      </c>
      <c r="AY136" s="251" t="s">
        <v>182</v>
      </c>
    </row>
    <row r="137" s="14" customFormat="1">
      <c r="A137" s="14"/>
      <c r="B137" s="275"/>
      <c r="C137" s="276"/>
      <c r="D137" s="242" t="s">
        <v>190</v>
      </c>
      <c r="E137" s="277" t="s">
        <v>1</v>
      </c>
      <c r="F137" s="278" t="s">
        <v>540</v>
      </c>
      <c r="G137" s="276"/>
      <c r="H137" s="279">
        <v>62.5</v>
      </c>
      <c r="I137" s="280"/>
      <c r="J137" s="276"/>
      <c r="K137" s="276"/>
      <c r="L137" s="281"/>
      <c r="M137" s="282"/>
      <c r="N137" s="283"/>
      <c r="O137" s="283"/>
      <c r="P137" s="283"/>
      <c r="Q137" s="283"/>
      <c r="R137" s="283"/>
      <c r="S137" s="283"/>
      <c r="T137" s="28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5" t="s">
        <v>190</v>
      </c>
      <c r="AU137" s="285" t="s">
        <v>82</v>
      </c>
      <c r="AV137" s="14" t="s">
        <v>188</v>
      </c>
      <c r="AW137" s="14" t="s">
        <v>30</v>
      </c>
      <c r="AX137" s="14" t="s">
        <v>80</v>
      </c>
      <c r="AY137" s="285" t="s">
        <v>182</v>
      </c>
    </row>
    <row r="138" s="2" customFormat="1" ht="37.8" customHeight="1">
      <c r="A138" s="37"/>
      <c r="B138" s="38"/>
      <c r="C138" s="226" t="s">
        <v>195</v>
      </c>
      <c r="D138" s="226" t="s">
        <v>184</v>
      </c>
      <c r="E138" s="227" t="s">
        <v>541</v>
      </c>
      <c r="F138" s="228" t="s">
        <v>542</v>
      </c>
      <c r="G138" s="229" t="s">
        <v>187</v>
      </c>
      <c r="H138" s="230">
        <v>62.5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188</v>
      </c>
      <c r="AT138" s="238" t="s">
        <v>184</v>
      </c>
      <c r="AU138" s="238" t="s">
        <v>82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188</v>
      </c>
      <c r="BM138" s="238" t="s">
        <v>685</v>
      </c>
    </row>
    <row r="139" s="2" customFormat="1" ht="33" customHeight="1">
      <c r="A139" s="37"/>
      <c r="B139" s="38"/>
      <c r="C139" s="226" t="s">
        <v>188</v>
      </c>
      <c r="D139" s="226" t="s">
        <v>184</v>
      </c>
      <c r="E139" s="227" t="s">
        <v>544</v>
      </c>
      <c r="F139" s="228" t="s">
        <v>545</v>
      </c>
      <c r="G139" s="229" t="s">
        <v>187</v>
      </c>
      <c r="H139" s="230">
        <v>62.5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38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188</v>
      </c>
      <c r="AT139" s="238" t="s">
        <v>184</v>
      </c>
      <c r="AU139" s="238" t="s">
        <v>82</v>
      </c>
      <c r="AY139" s="16" t="s">
        <v>182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80</v>
      </c>
      <c r="BK139" s="239">
        <f>ROUND(I139*H139,2)</f>
        <v>0</v>
      </c>
      <c r="BL139" s="16" t="s">
        <v>188</v>
      </c>
      <c r="BM139" s="238" t="s">
        <v>686</v>
      </c>
    </row>
    <row r="140" s="2" customFormat="1" ht="37.8" customHeight="1">
      <c r="A140" s="37"/>
      <c r="B140" s="38"/>
      <c r="C140" s="226" t="s">
        <v>203</v>
      </c>
      <c r="D140" s="226" t="s">
        <v>184</v>
      </c>
      <c r="E140" s="227" t="s">
        <v>547</v>
      </c>
      <c r="F140" s="228" t="s">
        <v>548</v>
      </c>
      <c r="G140" s="229" t="s">
        <v>187</v>
      </c>
      <c r="H140" s="230">
        <v>62.5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188</v>
      </c>
      <c r="AT140" s="238" t="s">
        <v>184</v>
      </c>
      <c r="AU140" s="238" t="s">
        <v>82</v>
      </c>
      <c r="AY140" s="16" t="s">
        <v>182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188</v>
      </c>
      <c r="BM140" s="238" t="s">
        <v>687</v>
      </c>
    </row>
    <row r="141" s="2" customFormat="1" ht="24.15" customHeight="1">
      <c r="A141" s="37"/>
      <c r="B141" s="38"/>
      <c r="C141" s="226" t="s">
        <v>207</v>
      </c>
      <c r="D141" s="226" t="s">
        <v>184</v>
      </c>
      <c r="E141" s="227" t="s">
        <v>550</v>
      </c>
      <c r="F141" s="228" t="s">
        <v>551</v>
      </c>
      <c r="G141" s="229" t="s">
        <v>187</v>
      </c>
      <c r="H141" s="230">
        <v>62.5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38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188</v>
      </c>
      <c r="AT141" s="238" t="s">
        <v>184</v>
      </c>
      <c r="AU141" s="238" t="s">
        <v>82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188</v>
      </c>
      <c r="BM141" s="238" t="s">
        <v>688</v>
      </c>
    </row>
    <row r="142" s="2" customFormat="1" ht="24.15" customHeight="1">
      <c r="A142" s="37"/>
      <c r="B142" s="38"/>
      <c r="C142" s="226" t="s">
        <v>211</v>
      </c>
      <c r="D142" s="226" t="s">
        <v>184</v>
      </c>
      <c r="E142" s="227" t="s">
        <v>553</v>
      </c>
      <c r="F142" s="228" t="s">
        <v>554</v>
      </c>
      <c r="G142" s="229" t="s">
        <v>187</v>
      </c>
      <c r="H142" s="230">
        <v>62.5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38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188</v>
      </c>
      <c r="AT142" s="238" t="s">
        <v>184</v>
      </c>
      <c r="AU142" s="238" t="s">
        <v>82</v>
      </c>
      <c r="AY142" s="16" t="s">
        <v>182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80</v>
      </c>
      <c r="BK142" s="239">
        <f>ROUND(I142*H142,2)</f>
        <v>0</v>
      </c>
      <c r="BL142" s="16" t="s">
        <v>188</v>
      </c>
      <c r="BM142" s="238" t="s">
        <v>689</v>
      </c>
    </row>
    <row r="143" s="2" customFormat="1" ht="24.15" customHeight="1">
      <c r="A143" s="37"/>
      <c r="B143" s="38"/>
      <c r="C143" s="226" t="s">
        <v>217</v>
      </c>
      <c r="D143" s="226" t="s">
        <v>184</v>
      </c>
      <c r="E143" s="227" t="s">
        <v>556</v>
      </c>
      <c r="F143" s="228" t="s">
        <v>557</v>
      </c>
      <c r="G143" s="229" t="s">
        <v>187</v>
      </c>
      <c r="H143" s="230">
        <v>18.75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38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188</v>
      </c>
      <c r="AT143" s="238" t="s">
        <v>184</v>
      </c>
      <c r="AU143" s="238" t="s">
        <v>82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188</v>
      </c>
      <c r="BM143" s="238" t="s">
        <v>690</v>
      </c>
    </row>
    <row r="144" s="13" customFormat="1">
      <c r="A144" s="13"/>
      <c r="B144" s="240"/>
      <c r="C144" s="241"/>
      <c r="D144" s="242" t="s">
        <v>190</v>
      </c>
      <c r="E144" s="243" t="s">
        <v>1</v>
      </c>
      <c r="F144" s="244" t="s">
        <v>691</v>
      </c>
      <c r="G144" s="241"/>
      <c r="H144" s="245">
        <v>18.75</v>
      </c>
      <c r="I144" s="246"/>
      <c r="J144" s="241"/>
      <c r="K144" s="241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190</v>
      </c>
      <c r="AU144" s="251" t="s">
        <v>82</v>
      </c>
      <c r="AV144" s="13" t="s">
        <v>82</v>
      </c>
      <c r="AW144" s="13" t="s">
        <v>30</v>
      </c>
      <c r="AX144" s="13" t="s">
        <v>80</v>
      </c>
      <c r="AY144" s="251" t="s">
        <v>182</v>
      </c>
    </row>
    <row r="145" s="2" customFormat="1" ht="16.5" customHeight="1">
      <c r="A145" s="37"/>
      <c r="B145" s="38"/>
      <c r="C145" s="252" t="s">
        <v>222</v>
      </c>
      <c r="D145" s="252" t="s">
        <v>254</v>
      </c>
      <c r="E145" s="253" t="s">
        <v>560</v>
      </c>
      <c r="F145" s="254" t="s">
        <v>561</v>
      </c>
      <c r="G145" s="255" t="s">
        <v>279</v>
      </c>
      <c r="H145" s="256">
        <v>37.5</v>
      </c>
      <c r="I145" s="257"/>
      <c r="J145" s="258">
        <f>ROUND(I145*H145,2)</f>
        <v>0</v>
      </c>
      <c r="K145" s="259"/>
      <c r="L145" s="260"/>
      <c r="M145" s="261" t="s">
        <v>1</v>
      </c>
      <c r="N145" s="262" t="s">
        <v>38</v>
      </c>
      <c r="O145" s="90"/>
      <c r="P145" s="236">
        <f>O145*H145</f>
        <v>0</v>
      </c>
      <c r="Q145" s="236">
        <v>1</v>
      </c>
      <c r="R145" s="236">
        <f>Q145*H145</f>
        <v>37.5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217</v>
      </c>
      <c r="AT145" s="238" t="s">
        <v>254</v>
      </c>
      <c r="AU145" s="238" t="s">
        <v>82</v>
      </c>
      <c r="AY145" s="16" t="s">
        <v>182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188</v>
      </c>
      <c r="BM145" s="238" t="s">
        <v>692</v>
      </c>
    </row>
    <row r="146" s="13" customFormat="1">
      <c r="A146" s="13"/>
      <c r="B146" s="240"/>
      <c r="C146" s="241"/>
      <c r="D146" s="242" t="s">
        <v>190</v>
      </c>
      <c r="E146" s="243" t="s">
        <v>1</v>
      </c>
      <c r="F146" s="244" t="s">
        <v>693</v>
      </c>
      <c r="G146" s="241"/>
      <c r="H146" s="245">
        <v>37.5</v>
      </c>
      <c r="I146" s="246"/>
      <c r="J146" s="241"/>
      <c r="K146" s="241"/>
      <c r="L146" s="247"/>
      <c r="M146" s="248"/>
      <c r="N146" s="249"/>
      <c r="O146" s="249"/>
      <c r="P146" s="249"/>
      <c r="Q146" s="249"/>
      <c r="R146" s="249"/>
      <c r="S146" s="249"/>
      <c r="T146" s="25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1" t="s">
        <v>190</v>
      </c>
      <c r="AU146" s="251" t="s">
        <v>82</v>
      </c>
      <c r="AV146" s="13" t="s">
        <v>82</v>
      </c>
      <c r="AW146" s="13" t="s">
        <v>30</v>
      </c>
      <c r="AX146" s="13" t="s">
        <v>80</v>
      </c>
      <c r="AY146" s="251" t="s">
        <v>182</v>
      </c>
    </row>
    <row r="147" s="2" customFormat="1" ht="33" customHeight="1">
      <c r="A147" s="37"/>
      <c r="B147" s="38"/>
      <c r="C147" s="226" t="s">
        <v>228</v>
      </c>
      <c r="D147" s="226" t="s">
        <v>184</v>
      </c>
      <c r="E147" s="227" t="s">
        <v>563</v>
      </c>
      <c r="F147" s="228" t="s">
        <v>564</v>
      </c>
      <c r="G147" s="229" t="s">
        <v>187</v>
      </c>
      <c r="H147" s="230">
        <v>25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38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188</v>
      </c>
      <c r="AT147" s="238" t="s">
        <v>184</v>
      </c>
      <c r="AU147" s="238" t="s">
        <v>82</v>
      </c>
      <c r="AY147" s="16" t="s">
        <v>182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80</v>
      </c>
      <c r="BK147" s="239">
        <f>ROUND(I147*H147,2)</f>
        <v>0</v>
      </c>
      <c r="BL147" s="16" t="s">
        <v>188</v>
      </c>
      <c r="BM147" s="238" t="s">
        <v>694</v>
      </c>
    </row>
    <row r="148" s="13" customFormat="1">
      <c r="A148" s="13"/>
      <c r="B148" s="240"/>
      <c r="C148" s="241"/>
      <c r="D148" s="242" t="s">
        <v>190</v>
      </c>
      <c r="E148" s="243" t="s">
        <v>1</v>
      </c>
      <c r="F148" s="244" t="s">
        <v>695</v>
      </c>
      <c r="G148" s="241"/>
      <c r="H148" s="245">
        <v>25</v>
      </c>
      <c r="I148" s="246"/>
      <c r="J148" s="241"/>
      <c r="K148" s="241"/>
      <c r="L148" s="247"/>
      <c r="M148" s="248"/>
      <c r="N148" s="249"/>
      <c r="O148" s="249"/>
      <c r="P148" s="249"/>
      <c r="Q148" s="249"/>
      <c r="R148" s="249"/>
      <c r="S148" s="249"/>
      <c r="T148" s="25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190</v>
      </c>
      <c r="AU148" s="251" t="s">
        <v>82</v>
      </c>
      <c r="AV148" s="13" t="s">
        <v>82</v>
      </c>
      <c r="AW148" s="13" t="s">
        <v>30</v>
      </c>
      <c r="AX148" s="13" t="s">
        <v>80</v>
      </c>
      <c r="AY148" s="251" t="s">
        <v>182</v>
      </c>
    </row>
    <row r="149" s="2" customFormat="1" ht="16.5" customHeight="1">
      <c r="A149" s="37"/>
      <c r="B149" s="38"/>
      <c r="C149" s="252" t="s">
        <v>234</v>
      </c>
      <c r="D149" s="252" t="s">
        <v>254</v>
      </c>
      <c r="E149" s="253" t="s">
        <v>505</v>
      </c>
      <c r="F149" s="254" t="s">
        <v>506</v>
      </c>
      <c r="G149" s="255" t="s">
        <v>279</v>
      </c>
      <c r="H149" s="256">
        <v>50</v>
      </c>
      <c r="I149" s="257"/>
      <c r="J149" s="258">
        <f>ROUND(I149*H149,2)</f>
        <v>0</v>
      </c>
      <c r="K149" s="259"/>
      <c r="L149" s="260"/>
      <c r="M149" s="261" t="s">
        <v>1</v>
      </c>
      <c r="N149" s="262" t="s">
        <v>38</v>
      </c>
      <c r="O149" s="90"/>
      <c r="P149" s="236">
        <f>O149*H149</f>
        <v>0</v>
      </c>
      <c r="Q149" s="236">
        <v>1</v>
      </c>
      <c r="R149" s="236">
        <f>Q149*H149</f>
        <v>50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217</v>
      </c>
      <c r="AT149" s="238" t="s">
        <v>254</v>
      </c>
      <c r="AU149" s="238" t="s">
        <v>82</v>
      </c>
      <c r="AY149" s="16" t="s">
        <v>182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80</v>
      </c>
      <c r="BK149" s="239">
        <f>ROUND(I149*H149,2)</f>
        <v>0</v>
      </c>
      <c r="BL149" s="16" t="s">
        <v>188</v>
      </c>
      <c r="BM149" s="238" t="s">
        <v>696</v>
      </c>
    </row>
    <row r="150" s="13" customFormat="1">
      <c r="A150" s="13"/>
      <c r="B150" s="240"/>
      <c r="C150" s="241"/>
      <c r="D150" s="242" t="s">
        <v>190</v>
      </c>
      <c r="E150" s="243" t="s">
        <v>1</v>
      </c>
      <c r="F150" s="244" t="s">
        <v>697</v>
      </c>
      <c r="G150" s="241"/>
      <c r="H150" s="245">
        <v>50</v>
      </c>
      <c r="I150" s="246"/>
      <c r="J150" s="241"/>
      <c r="K150" s="241"/>
      <c r="L150" s="247"/>
      <c r="M150" s="248"/>
      <c r="N150" s="249"/>
      <c r="O150" s="249"/>
      <c r="P150" s="249"/>
      <c r="Q150" s="249"/>
      <c r="R150" s="249"/>
      <c r="S150" s="249"/>
      <c r="T150" s="25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190</v>
      </c>
      <c r="AU150" s="251" t="s">
        <v>82</v>
      </c>
      <c r="AV150" s="13" t="s">
        <v>82</v>
      </c>
      <c r="AW150" s="13" t="s">
        <v>30</v>
      </c>
      <c r="AX150" s="13" t="s">
        <v>80</v>
      </c>
      <c r="AY150" s="251" t="s">
        <v>182</v>
      </c>
    </row>
    <row r="151" s="2" customFormat="1" ht="16.5" customHeight="1">
      <c r="A151" s="37"/>
      <c r="B151" s="38"/>
      <c r="C151" s="226" t="s">
        <v>239</v>
      </c>
      <c r="D151" s="226" t="s">
        <v>184</v>
      </c>
      <c r="E151" s="227" t="s">
        <v>212</v>
      </c>
      <c r="F151" s="228" t="s">
        <v>213</v>
      </c>
      <c r="G151" s="229" t="s">
        <v>214</v>
      </c>
      <c r="H151" s="230">
        <v>200</v>
      </c>
      <c r="I151" s="231"/>
      <c r="J151" s="232">
        <f>ROUND(I151*H151,2)</f>
        <v>0</v>
      </c>
      <c r="K151" s="233"/>
      <c r="L151" s="43"/>
      <c r="M151" s="234" t="s">
        <v>1</v>
      </c>
      <c r="N151" s="235" t="s">
        <v>38</v>
      </c>
      <c r="O151" s="90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188</v>
      </c>
      <c r="AT151" s="238" t="s">
        <v>184</v>
      </c>
      <c r="AU151" s="238" t="s">
        <v>82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188</v>
      </c>
      <c r="BM151" s="238" t="s">
        <v>698</v>
      </c>
    </row>
    <row r="152" s="2" customFormat="1" ht="24.15" customHeight="1">
      <c r="A152" s="37"/>
      <c r="B152" s="38"/>
      <c r="C152" s="226" t="s">
        <v>244</v>
      </c>
      <c r="D152" s="226" t="s">
        <v>184</v>
      </c>
      <c r="E152" s="227" t="s">
        <v>570</v>
      </c>
      <c r="F152" s="228" t="s">
        <v>571</v>
      </c>
      <c r="G152" s="229" t="s">
        <v>214</v>
      </c>
      <c r="H152" s="230">
        <v>57.786999999999999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38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188</v>
      </c>
      <c r="AT152" s="238" t="s">
        <v>184</v>
      </c>
      <c r="AU152" s="238" t="s">
        <v>82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188</v>
      </c>
      <c r="BM152" s="238" t="s">
        <v>699</v>
      </c>
    </row>
    <row r="153" s="13" customFormat="1">
      <c r="A153" s="13"/>
      <c r="B153" s="240"/>
      <c r="C153" s="241"/>
      <c r="D153" s="242" t="s">
        <v>190</v>
      </c>
      <c r="E153" s="243" t="s">
        <v>1</v>
      </c>
      <c r="F153" s="244" t="s">
        <v>700</v>
      </c>
      <c r="G153" s="241"/>
      <c r="H153" s="245">
        <v>57.786999999999999</v>
      </c>
      <c r="I153" s="246"/>
      <c r="J153" s="241"/>
      <c r="K153" s="241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190</v>
      </c>
      <c r="AU153" s="251" t="s">
        <v>82</v>
      </c>
      <c r="AV153" s="13" t="s">
        <v>82</v>
      </c>
      <c r="AW153" s="13" t="s">
        <v>30</v>
      </c>
      <c r="AX153" s="13" t="s">
        <v>80</v>
      </c>
      <c r="AY153" s="251" t="s">
        <v>182</v>
      </c>
    </row>
    <row r="154" s="2" customFormat="1" ht="24.15" customHeight="1">
      <c r="A154" s="37"/>
      <c r="B154" s="38"/>
      <c r="C154" s="226" t="s">
        <v>249</v>
      </c>
      <c r="D154" s="226" t="s">
        <v>184</v>
      </c>
      <c r="E154" s="227" t="s">
        <v>574</v>
      </c>
      <c r="F154" s="228" t="s">
        <v>575</v>
      </c>
      <c r="G154" s="229" t="s">
        <v>187</v>
      </c>
      <c r="H154" s="230">
        <v>1.3999999999999999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38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188</v>
      </c>
      <c r="AT154" s="238" t="s">
        <v>184</v>
      </c>
      <c r="AU154" s="238" t="s">
        <v>82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188</v>
      </c>
      <c r="BM154" s="238" t="s">
        <v>701</v>
      </c>
    </row>
    <row r="155" s="13" customFormat="1">
      <c r="A155" s="13"/>
      <c r="B155" s="240"/>
      <c r="C155" s="241"/>
      <c r="D155" s="242" t="s">
        <v>190</v>
      </c>
      <c r="E155" s="243" t="s">
        <v>1</v>
      </c>
      <c r="F155" s="244" t="s">
        <v>577</v>
      </c>
      <c r="G155" s="241"/>
      <c r="H155" s="245">
        <v>1.2</v>
      </c>
      <c r="I155" s="246"/>
      <c r="J155" s="241"/>
      <c r="K155" s="241"/>
      <c r="L155" s="247"/>
      <c r="M155" s="248"/>
      <c r="N155" s="249"/>
      <c r="O155" s="249"/>
      <c r="P155" s="249"/>
      <c r="Q155" s="249"/>
      <c r="R155" s="249"/>
      <c r="S155" s="249"/>
      <c r="T155" s="25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1" t="s">
        <v>190</v>
      </c>
      <c r="AU155" s="251" t="s">
        <v>82</v>
      </c>
      <c r="AV155" s="13" t="s">
        <v>82</v>
      </c>
      <c r="AW155" s="13" t="s">
        <v>30</v>
      </c>
      <c r="AX155" s="13" t="s">
        <v>73</v>
      </c>
      <c r="AY155" s="251" t="s">
        <v>182</v>
      </c>
    </row>
    <row r="156" s="13" customFormat="1">
      <c r="A156" s="13"/>
      <c r="B156" s="240"/>
      <c r="C156" s="241"/>
      <c r="D156" s="242" t="s">
        <v>190</v>
      </c>
      <c r="E156" s="243" t="s">
        <v>1</v>
      </c>
      <c r="F156" s="244" t="s">
        <v>578</v>
      </c>
      <c r="G156" s="241"/>
      <c r="H156" s="245">
        <v>0.20000000000000001</v>
      </c>
      <c r="I156" s="246"/>
      <c r="J156" s="241"/>
      <c r="K156" s="241"/>
      <c r="L156" s="247"/>
      <c r="M156" s="248"/>
      <c r="N156" s="249"/>
      <c r="O156" s="249"/>
      <c r="P156" s="249"/>
      <c r="Q156" s="249"/>
      <c r="R156" s="249"/>
      <c r="S156" s="249"/>
      <c r="T156" s="25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1" t="s">
        <v>190</v>
      </c>
      <c r="AU156" s="251" t="s">
        <v>82</v>
      </c>
      <c r="AV156" s="13" t="s">
        <v>82</v>
      </c>
      <c r="AW156" s="13" t="s">
        <v>30</v>
      </c>
      <c r="AX156" s="13" t="s">
        <v>73</v>
      </c>
      <c r="AY156" s="251" t="s">
        <v>182</v>
      </c>
    </row>
    <row r="157" s="14" customFormat="1">
      <c r="A157" s="14"/>
      <c r="B157" s="275"/>
      <c r="C157" s="276"/>
      <c r="D157" s="242" t="s">
        <v>190</v>
      </c>
      <c r="E157" s="277" t="s">
        <v>1</v>
      </c>
      <c r="F157" s="278" t="s">
        <v>540</v>
      </c>
      <c r="G157" s="276"/>
      <c r="H157" s="279">
        <v>1.3999999999999999</v>
      </c>
      <c r="I157" s="280"/>
      <c r="J157" s="276"/>
      <c r="K157" s="276"/>
      <c r="L157" s="281"/>
      <c r="M157" s="282"/>
      <c r="N157" s="283"/>
      <c r="O157" s="283"/>
      <c r="P157" s="283"/>
      <c r="Q157" s="283"/>
      <c r="R157" s="283"/>
      <c r="S157" s="283"/>
      <c r="T157" s="28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5" t="s">
        <v>190</v>
      </c>
      <c r="AU157" s="285" t="s">
        <v>82</v>
      </c>
      <c r="AV157" s="14" t="s">
        <v>188</v>
      </c>
      <c r="AW157" s="14" t="s">
        <v>30</v>
      </c>
      <c r="AX157" s="14" t="s">
        <v>80</v>
      </c>
      <c r="AY157" s="285" t="s">
        <v>182</v>
      </c>
    </row>
    <row r="158" s="12" customFormat="1" ht="22.8" customHeight="1">
      <c r="A158" s="12"/>
      <c r="B158" s="210"/>
      <c r="C158" s="211"/>
      <c r="D158" s="212" t="s">
        <v>72</v>
      </c>
      <c r="E158" s="224" t="s">
        <v>188</v>
      </c>
      <c r="F158" s="224" t="s">
        <v>233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SUM(P159:P164)</f>
        <v>0</v>
      </c>
      <c r="Q158" s="218"/>
      <c r="R158" s="219">
        <f>SUM(R159:R164)</f>
        <v>5.7951449999999998</v>
      </c>
      <c r="S158" s="218"/>
      <c r="T158" s="220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80</v>
      </c>
      <c r="AT158" s="222" t="s">
        <v>72</v>
      </c>
      <c r="AU158" s="222" t="s">
        <v>80</v>
      </c>
      <c r="AY158" s="221" t="s">
        <v>182</v>
      </c>
      <c r="BK158" s="223">
        <f>SUM(BK159:BK164)</f>
        <v>0</v>
      </c>
    </row>
    <row r="159" s="2" customFormat="1" ht="33" customHeight="1">
      <c r="A159" s="37"/>
      <c r="B159" s="38"/>
      <c r="C159" s="226" t="s">
        <v>8</v>
      </c>
      <c r="D159" s="226" t="s">
        <v>184</v>
      </c>
      <c r="E159" s="227" t="s">
        <v>579</v>
      </c>
      <c r="F159" s="228" t="s">
        <v>580</v>
      </c>
      <c r="G159" s="229" t="s">
        <v>214</v>
      </c>
      <c r="H159" s="230">
        <v>4.5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38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188</v>
      </c>
      <c r="AT159" s="238" t="s">
        <v>184</v>
      </c>
      <c r="AU159" s="238" t="s">
        <v>82</v>
      </c>
      <c r="AY159" s="16" t="s">
        <v>182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188</v>
      </c>
      <c r="BM159" s="238" t="s">
        <v>702</v>
      </c>
    </row>
    <row r="160" s="2" customFormat="1" ht="33" customHeight="1">
      <c r="A160" s="37"/>
      <c r="B160" s="38"/>
      <c r="C160" s="226" t="s">
        <v>259</v>
      </c>
      <c r="D160" s="226" t="s">
        <v>184</v>
      </c>
      <c r="E160" s="227" t="s">
        <v>582</v>
      </c>
      <c r="F160" s="228" t="s">
        <v>583</v>
      </c>
      <c r="G160" s="229" t="s">
        <v>214</v>
      </c>
      <c r="H160" s="230">
        <v>4.5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38</v>
      </c>
      <c r="O160" s="90"/>
      <c r="P160" s="236">
        <f>O160*H160</f>
        <v>0</v>
      </c>
      <c r="Q160" s="236">
        <v>1.2878099999999999</v>
      </c>
      <c r="R160" s="236">
        <f>Q160*H160</f>
        <v>5.7951449999999998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188</v>
      </c>
      <c r="AT160" s="238" t="s">
        <v>184</v>
      </c>
      <c r="AU160" s="238" t="s">
        <v>82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188</v>
      </c>
      <c r="BM160" s="238" t="s">
        <v>703</v>
      </c>
    </row>
    <row r="161" s="13" customFormat="1">
      <c r="A161" s="13"/>
      <c r="B161" s="240"/>
      <c r="C161" s="241"/>
      <c r="D161" s="242" t="s">
        <v>190</v>
      </c>
      <c r="E161" s="243" t="s">
        <v>1</v>
      </c>
      <c r="F161" s="244" t="s">
        <v>585</v>
      </c>
      <c r="G161" s="241"/>
      <c r="H161" s="245">
        <v>1</v>
      </c>
      <c r="I161" s="246"/>
      <c r="J161" s="241"/>
      <c r="K161" s="241"/>
      <c r="L161" s="247"/>
      <c r="M161" s="248"/>
      <c r="N161" s="249"/>
      <c r="O161" s="249"/>
      <c r="P161" s="249"/>
      <c r="Q161" s="249"/>
      <c r="R161" s="249"/>
      <c r="S161" s="249"/>
      <c r="T161" s="25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1" t="s">
        <v>190</v>
      </c>
      <c r="AU161" s="251" t="s">
        <v>82</v>
      </c>
      <c r="AV161" s="13" t="s">
        <v>82</v>
      </c>
      <c r="AW161" s="13" t="s">
        <v>30</v>
      </c>
      <c r="AX161" s="13" t="s">
        <v>73</v>
      </c>
      <c r="AY161" s="251" t="s">
        <v>182</v>
      </c>
    </row>
    <row r="162" s="13" customFormat="1">
      <c r="A162" s="13"/>
      <c r="B162" s="240"/>
      <c r="C162" s="241"/>
      <c r="D162" s="242" t="s">
        <v>190</v>
      </c>
      <c r="E162" s="243" t="s">
        <v>1</v>
      </c>
      <c r="F162" s="244" t="s">
        <v>586</v>
      </c>
      <c r="G162" s="241"/>
      <c r="H162" s="245">
        <v>1</v>
      </c>
      <c r="I162" s="246"/>
      <c r="J162" s="241"/>
      <c r="K162" s="241"/>
      <c r="L162" s="247"/>
      <c r="M162" s="248"/>
      <c r="N162" s="249"/>
      <c r="O162" s="249"/>
      <c r="P162" s="249"/>
      <c r="Q162" s="249"/>
      <c r="R162" s="249"/>
      <c r="S162" s="249"/>
      <c r="T162" s="25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190</v>
      </c>
      <c r="AU162" s="251" t="s">
        <v>82</v>
      </c>
      <c r="AV162" s="13" t="s">
        <v>82</v>
      </c>
      <c r="AW162" s="13" t="s">
        <v>30</v>
      </c>
      <c r="AX162" s="13" t="s">
        <v>73</v>
      </c>
      <c r="AY162" s="251" t="s">
        <v>182</v>
      </c>
    </row>
    <row r="163" s="13" customFormat="1">
      <c r="A163" s="13"/>
      <c r="B163" s="240"/>
      <c r="C163" s="241"/>
      <c r="D163" s="242" t="s">
        <v>190</v>
      </c>
      <c r="E163" s="243" t="s">
        <v>1</v>
      </c>
      <c r="F163" s="244" t="s">
        <v>587</v>
      </c>
      <c r="G163" s="241"/>
      <c r="H163" s="245">
        <v>2.5</v>
      </c>
      <c r="I163" s="246"/>
      <c r="J163" s="241"/>
      <c r="K163" s="241"/>
      <c r="L163" s="247"/>
      <c r="M163" s="248"/>
      <c r="N163" s="249"/>
      <c r="O163" s="249"/>
      <c r="P163" s="249"/>
      <c r="Q163" s="249"/>
      <c r="R163" s="249"/>
      <c r="S163" s="249"/>
      <c r="T163" s="25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190</v>
      </c>
      <c r="AU163" s="251" t="s">
        <v>82</v>
      </c>
      <c r="AV163" s="13" t="s">
        <v>82</v>
      </c>
      <c r="AW163" s="13" t="s">
        <v>30</v>
      </c>
      <c r="AX163" s="13" t="s">
        <v>73</v>
      </c>
      <c r="AY163" s="251" t="s">
        <v>182</v>
      </c>
    </row>
    <row r="164" s="14" customFormat="1">
      <c r="A164" s="14"/>
      <c r="B164" s="275"/>
      <c r="C164" s="276"/>
      <c r="D164" s="242" t="s">
        <v>190</v>
      </c>
      <c r="E164" s="277" t="s">
        <v>1</v>
      </c>
      <c r="F164" s="278" t="s">
        <v>540</v>
      </c>
      <c r="G164" s="276"/>
      <c r="H164" s="279">
        <v>4.5</v>
      </c>
      <c r="I164" s="280"/>
      <c r="J164" s="276"/>
      <c r="K164" s="276"/>
      <c r="L164" s="281"/>
      <c r="M164" s="282"/>
      <c r="N164" s="283"/>
      <c r="O164" s="283"/>
      <c r="P164" s="283"/>
      <c r="Q164" s="283"/>
      <c r="R164" s="283"/>
      <c r="S164" s="283"/>
      <c r="T164" s="28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5" t="s">
        <v>190</v>
      </c>
      <c r="AU164" s="285" t="s">
        <v>82</v>
      </c>
      <c r="AV164" s="14" t="s">
        <v>188</v>
      </c>
      <c r="AW164" s="14" t="s">
        <v>30</v>
      </c>
      <c r="AX164" s="14" t="s">
        <v>80</v>
      </c>
      <c r="AY164" s="285" t="s">
        <v>182</v>
      </c>
    </row>
    <row r="165" s="12" customFormat="1" ht="22.8" customHeight="1">
      <c r="A165" s="12"/>
      <c r="B165" s="210"/>
      <c r="C165" s="211"/>
      <c r="D165" s="212" t="s">
        <v>72</v>
      </c>
      <c r="E165" s="224" t="s">
        <v>222</v>
      </c>
      <c r="F165" s="224" t="s">
        <v>248</v>
      </c>
      <c r="G165" s="211"/>
      <c r="H165" s="211"/>
      <c r="I165" s="214"/>
      <c r="J165" s="225">
        <f>BK165</f>
        <v>0</v>
      </c>
      <c r="K165" s="211"/>
      <c r="L165" s="216"/>
      <c r="M165" s="217"/>
      <c r="N165" s="218"/>
      <c r="O165" s="218"/>
      <c r="P165" s="219">
        <f>SUM(P166:P175)</f>
        <v>0</v>
      </c>
      <c r="Q165" s="218"/>
      <c r="R165" s="219">
        <f>SUM(R166:R175)</f>
        <v>1.1510245800000001</v>
      </c>
      <c r="S165" s="218"/>
      <c r="T165" s="220">
        <f>SUM(T166:T175)</f>
        <v>16.315200000000001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80</v>
      </c>
      <c r="AT165" s="222" t="s">
        <v>72</v>
      </c>
      <c r="AU165" s="222" t="s">
        <v>80</v>
      </c>
      <c r="AY165" s="221" t="s">
        <v>182</v>
      </c>
      <c r="BK165" s="223">
        <f>SUM(BK166:BK175)</f>
        <v>0</v>
      </c>
    </row>
    <row r="166" s="2" customFormat="1" ht="24.15" customHeight="1">
      <c r="A166" s="37"/>
      <c r="B166" s="38"/>
      <c r="C166" s="226" t="s">
        <v>264</v>
      </c>
      <c r="D166" s="226" t="s">
        <v>184</v>
      </c>
      <c r="E166" s="227" t="s">
        <v>704</v>
      </c>
      <c r="F166" s="228" t="s">
        <v>705</v>
      </c>
      <c r="G166" s="229" t="s">
        <v>252</v>
      </c>
      <c r="H166" s="230">
        <v>12.5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38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188</v>
      </c>
      <c r="AT166" s="238" t="s">
        <v>184</v>
      </c>
      <c r="AU166" s="238" t="s">
        <v>82</v>
      </c>
      <c r="AY166" s="16" t="s">
        <v>182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188</v>
      </c>
      <c r="BM166" s="238" t="s">
        <v>706</v>
      </c>
    </row>
    <row r="167" s="2" customFormat="1" ht="24.15" customHeight="1">
      <c r="A167" s="37"/>
      <c r="B167" s="38"/>
      <c r="C167" s="252" t="s">
        <v>269</v>
      </c>
      <c r="D167" s="252" t="s">
        <v>254</v>
      </c>
      <c r="E167" s="253" t="s">
        <v>707</v>
      </c>
      <c r="F167" s="254" t="s">
        <v>708</v>
      </c>
      <c r="G167" s="255" t="s">
        <v>252</v>
      </c>
      <c r="H167" s="256">
        <v>12.5</v>
      </c>
      <c r="I167" s="257"/>
      <c r="J167" s="258">
        <f>ROUND(I167*H167,2)</f>
        <v>0</v>
      </c>
      <c r="K167" s="259"/>
      <c r="L167" s="260"/>
      <c r="M167" s="261" t="s">
        <v>1</v>
      </c>
      <c r="N167" s="262" t="s">
        <v>38</v>
      </c>
      <c r="O167" s="90"/>
      <c r="P167" s="236">
        <f>O167*H167</f>
        <v>0</v>
      </c>
      <c r="Q167" s="236">
        <v>0.0241</v>
      </c>
      <c r="R167" s="236">
        <f>Q167*H167</f>
        <v>0.30125000000000002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217</v>
      </c>
      <c r="AT167" s="238" t="s">
        <v>254</v>
      </c>
      <c r="AU167" s="238" t="s">
        <v>82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188</v>
      </c>
      <c r="BM167" s="238" t="s">
        <v>709</v>
      </c>
    </row>
    <row r="168" s="13" customFormat="1">
      <c r="A168" s="13"/>
      <c r="B168" s="240"/>
      <c r="C168" s="241"/>
      <c r="D168" s="242" t="s">
        <v>190</v>
      </c>
      <c r="E168" s="241"/>
      <c r="F168" s="244" t="s">
        <v>710</v>
      </c>
      <c r="G168" s="241"/>
      <c r="H168" s="245">
        <v>12.5</v>
      </c>
      <c r="I168" s="246"/>
      <c r="J168" s="241"/>
      <c r="K168" s="241"/>
      <c r="L168" s="247"/>
      <c r="M168" s="248"/>
      <c r="N168" s="249"/>
      <c r="O168" s="249"/>
      <c r="P168" s="249"/>
      <c r="Q168" s="249"/>
      <c r="R168" s="249"/>
      <c r="S168" s="249"/>
      <c r="T168" s="25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1" t="s">
        <v>190</v>
      </c>
      <c r="AU168" s="251" t="s">
        <v>82</v>
      </c>
      <c r="AV168" s="13" t="s">
        <v>82</v>
      </c>
      <c r="AW168" s="13" t="s">
        <v>4</v>
      </c>
      <c r="AX168" s="13" t="s">
        <v>80</v>
      </c>
      <c r="AY168" s="251" t="s">
        <v>182</v>
      </c>
    </row>
    <row r="169" s="2" customFormat="1" ht="24.15" customHeight="1">
      <c r="A169" s="37"/>
      <c r="B169" s="38"/>
      <c r="C169" s="252" t="s">
        <v>276</v>
      </c>
      <c r="D169" s="252" t="s">
        <v>254</v>
      </c>
      <c r="E169" s="253" t="s">
        <v>711</v>
      </c>
      <c r="F169" s="254" t="s">
        <v>712</v>
      </c>
      <c r="G169" s="255" t="s">
        <v>262</v>
      </c>
      <c r="H169" s="256">
        <v>1</v>
      </c>
      <c r="I169" s="257"/>
      <c r="J169" s="258">
        <f>ROUND(I169*H169,2)</f>
        <v>0</v>
      </c>
      <c r="K169" s="259"/>
      <c r="L169" s="260"/>
      <c r="M169" s="261" t="s">
        <v>1</v>
      </c>
      <c r="N169" s="262" t="s">
        <v>38</v>
      </c>
      <c r="O169" s="90"/>
      <c r="P169" s="236">
        <f>O169*H169</f>
        <v>0</v>
      </c>
      <c r="Q169" s="236">
        <v>0.015900000000000001</v>
      </c>
      <c r="R169" s="236">
        <f>Q169*H169</f>
        <v>0.015900000000000001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217</v>
      </c>
      <c r="AT169" s="238" t="s">
        <v>254</v>
      </c>
      <c r="AU169" s="238" t="s">
        <v>82</v>
      </c>
      <c r="AY169" s="16" t="s">
        <v>182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188</v>
      </c>
      <c r="BM169" s="238" t="s">
        <v>713</v>
      </c>
    </row>
    <row r="170" s="2" customFormat="1" ht="24.15" customHeight="1">
      <c r="A170" s="37"/>
      <c r="B170" s="38"/>
      <c r="C170" s="226" t="s">
        <v>281</v>
      </c>
      <c r="D170" s="226" t="s">
        <v>184</v>
      </c>
      <c r="E170" s="227" t="s">
        <v>597</v>
      </c>
      <c r="F170" s="228" t="s">
        <v>598</v>
      </c>
      <c r="G170" s="229" t="s">
        <v>262</v>
      </c>
      <c r="H170" s="230">
        <v>1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38</v>
      </c>
      <c r="O170" s="90"/>
      <c r="P170" s="236">
        <f>O170*H170</f>
        <v>0</v>
      </c>
      <c r="Q170" s="236">
        <v>0.0064900000000000001</v>
      </c>
      <c r="R170" s="236">
        <f>Q170*H170</f>
        <v>0.0064900000000000001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188</v>
      </c>
      <c r="AT170" s="238" t="s">
        <v>184</v>
      </c>
      <c r="AU170" s="238" t="s">
        <v>82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188</v>
      </c>
      <c r="BM170" s="238" t="s">
        <v>714</v>
      </c>
    </row>
    <row r="171" s="2" customFormat="1" ht="16.5" customHeight="1">
      <c r="A171" s="37"/>
      <c r="B171" s="38"/>
      <c r="C171" s="226" t="s">
        <v>7</v>
      </c>
      <c r="D171" s="226" t="s">
        <v>184</v>
      </c>
      <c r="E171" s="227" t="s">
        <v>604</v>
      </c>
      <c r="F171" s="228" t="s">
        <v>605</v>
      </c>
      <c r="G171" s="229" t="s">
        <v>187</v>
      </c>
      <c r="H171" s="230">
        <v>6.798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38</v>
      </c>
      <c r="O171" s="90"/>
      <c r="P171" s="236">
        <f>O171*H171</f>
        <v>0</v>
      </c>
      <c r="Q171" s="236">
        <v>0.12171</v>
      </c>
      <c r="R171" s="236">
        <f>Q171*H171</f>
        <v>0.82738458000000004</v>
      </c>
      <c r="S171" s="236">
        <v>2.3999999999999999</v>
      </c>
      <c r="T171" s="237">
        <f>S171*H171</f>
        <v>16.315200000000001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188</v>
      </c>
      <c r="AT171" s="238" t="s">
        <v>184</v>
      </c>
      <c r="AU171" s="238" t="s">
        <v>82</v>
      </c>
      <c r="AY171" s="16" t="s">
        <v>182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188</v>
      </c>
      <c r="BM171" s="238" t="s">
        <v>715</v>
      </c>
    </row>
    <row r="172" s="13" customFormat="1">
      <c r="A172" s="13"/>
      <c r="B172" s="240"/>
      <c r="C172" s="241"/>
      <c r="D172" s="242" t="s">
        <v>190</v>
      </c>
      <c r="E172" s="243" t="s">
        <v>1</v>
      </c>
      <c r="F172" s="244" t="s">
        <v>716</v>
      </c>
      <c r="G172" s="241"/>
      <c r="H172" s="245">
        <v>0.67800000000000005</v>
      </c>
      <c r="I172" s="246"/>
      <c r="J172" s="241"/>
      <c r="K172" s="241"/>
      <c r="L172" s="247"/>
      <c r="M172" s="248"/>
      <c r="N172" s="249"/>
      <c r="O172" s="249"/>
      <c r="P172" s="249"/>
      <c r="Q172" s="249"/>
      <c r="R172" s="249"/>
      <c r="S172" s="249"/>
      <c r="T172" s="25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1" t="s">
        <v>190</v>
      </c>
      <c r="AU172" s="251" t="s">
        <v>82</v>
      </c>
      <c r="AV172" s="13" t="s">
        <v>82</v>
      </c>
      <c r="AW172" s="13" t="s">
        <v>30</v>
      </c>
      <c r="AX172" s="13" t="s">
        <v>73</v>
      </c>
      <c r="AY172" s="251" t="s">
        <v>182</v>
      </c>
    </row>
    <row r="173" s="13" customFormat="1">
      <c r="A173" s="13"/>
      <c r="B173" s="240"/>
      <c r="C173" s="241"/>
      <c r="D173" s="242" t="s">
        <v>190</v>
      </c>
      <c r="E173" s="243" t="s">
        <v>1</v>
      </c>
      <c r="F173" s="244" t="s">
        <v>717</v>
      </c>
      <c r="G173" s="241"/>
      <c r="H173" s="245">
        <v>6</v>
      </c>
      <c r="I173" s="246"/>
      <c r="J173" s="241"/>
      <c r="K173" s="241"/>
      <c r="L173" s="247"/>
      <c r="M173" s="248"/>
      <c r="N173" s="249"/>
      <c r="O173" s="249"/>
      <c r="P173" s="249"/>
      <c r="Q173" s="249"/>
      <c r="R173" s="249"/>
      <c r="S173" s="249"/>
      <c r="T173" s="25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1" t="s">
        <v>190</v>
      </c>
      <c r="AU173" s="251" t="s">
        <v>82</v>
      </c>
      <c r="AV173" s="13" t="s">
        <v>82</v>
      </c>
      <c r="AW173" s="13" t="s">
        <v>30</v>
      </c>
      <c r="AX173" s="13" t="s">
        <v>73</v>
      </c>
      <c r="AY173" s="251" t="s">
        <v>182</v>
      </c>
    </row>
    <row r="174" s="13" customFormat="1">
      <c r="A174" s="13"/>
      <c r="B174" s="240"/>
      <c r="C174" s="241"/>
      <c r="D174" s="242" t="s">
        <v>190</v>
      </c>
      <c r="E174" s="243" t="s">
        <v>1</v>
      </c>
      <c r="F174" s="244" t="s">
        <v>718</v>
      </c>
      <c r="G174" s="241"/>
      <c r="H174" s="245">
        <v>0.12</v>
      </c>
      <c r="I174" s="246"/>
      <c r="J174" s="241"/>
      <c r="K174" s="241"/>
      <c r="L174" s="247"/>
      <c r="M174" s="248"/>
      <c r="N174" s="249"/>
      <c r="O174" s="249"/>
      <c r="P174" s="249"/>
      <c r="Q174" s="249"/>
      <c r="R174" s="249"/>
      <c r="S174" s="249"/>
      <c r="T174" s="25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1" t="s">
        <v>190</v>
      </c>
      <c r="AU174" s="251" t="s">
        <v>82</v>
      </c>
      <c r="AV174" s="13" t="s">
        <v>82</v>
      </c>
      <c r="AW174" s="13" t="s">
        <v>30</v>
      </c>
      <c r="AX174" s="13" t="s">
        <v>73</v>
      </c>
      <c r="AY174" s="251" t="s">
        <v>182</v>
      </c>
    </row>
    <row r="175" s="14" customFormat="1">
      <c r="A175" s="14"/>
      <c r="B175" s="275"/>
      <c r="C175" s="276"/>
      <c r="D175" s="242" t="s">
        <v>190</v>
      </c>
      <c r="E175" s="277" t="s">
        <v>1</v>
      </c>
      <c r="F175" s="278" t="s">
        <v>540</v>
      </c>
      <c r="G175" s="276"/>
      <c r="H175" s="279">
        <v>6.798</v>
      </c>
      <c r="I175" s="280"/>
      <c r="J175" s="276"/>
      <c r="K175" s="276"/>
      <c r="L175" s="281"/>
      <c r="M175" s="282"/>
      <c r="N175" s="283"/>
      <c r="O175" s="283"/>
      <c r="P175" s="283"/>
      <c r="Q175" s="283"/>
      <c r="R175" s="283"/>
      <c r="S175" s="283"/>
      <c r="T175" s="28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5" t="s">
        <v>190</v>
      </c>
      <c r="AU175" s="285" t="s">
        <v>82</v>
      </c>
      <c r="AV175" s="14" t="s">
        <v>188</v>
      </c>
      <c r="AW175" s="14" t="s">
        <v>30</v>
      </c>
      <c r="AX175" s="14" t="s">
        <v>80</v>
      </c>
      <c r="AY175" s="285" t="s">
        <v>182</v>
      </c>
    </row>
    <row r="176" s="12" customFormat="1" ht="22.8" customHeight="1">
      <c r="A176" s="12"/>
      <c r="B176" s="210"/>
      <c r="C176" s="211"/>
      <c r="D176" s="212" t="s">
        <v>72</v>
      </c>
      <c r="E176" s="224" t="s">
        <v>274</v>
      </c>
      <c r="F176" s="224" t="s">
        <v>275</v>
      </c>
      <c r="G176" s="211"/>
      <c r="H176" s="211"/>
      <c r="I176" s="214"/>
      <c r="J176" s="225">
        <f>BK176</f>
        <v>0</v>
      </c>
      <c r="K176" s="211"/>
      <c r="L176" s="216"/>
      <c r="M176" s="217"/>
      <c r="N176" s="218"/>
      <c r="O176" s="218"/>
      <c r="P176" s="219">
        <f>SUM(P177:P183)</f>
        <v>0</v>
      </c>
      <c r="Q176" s="218"/>
      <c r="R176" s="219">
        <f>SUM(R177:R183)</f>
        <v>0</v>
      </c>
      <c r="S176" s="218"/>
      <c r="T176" s="220">
        <f>SUM(T177:T183)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1" t="s">
        <v>80</v>
      </c>
      <c r="AT176" s="222" t="s">
        <v>72</v>
      </c>
      <c r="AU176" s="222" t="s">
        <v>80</v>
      </c>
      <c r="AY176" s="221" t="s">
        <v>182</v>
      </c>
      <c r="BK176" s="223">
        <f>SUM(BK177:BK183)</f>
        <v>0</v>
      </c>
    </row>
    <row r="177" s="2" customFormat="1" ht="24.15" customHeight="1">
      <c r="A177" s="37"/>
      <c r="B177" s="38"/>
      <c r="C177" s="226" t="s">
        <v>289</v>
      </c>
      <c r="D177" s="226" t="s">
        <v>184</v>
      </c>
      <c r="E177" s="227" t="s">
        <v>277</v>
      </c>
      <c r="F177" s="228" t="s">
        <v>278</v>
      </c>
      <c r="G177" s="229" t="s">
        <v>279</v>
      </c>
      <c r="H177" s="230">
        <v>95.173000000000002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38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188</v>
      </c>
      <c r="AT177" s="238" t="s">
        <v>184</v>
      </c>
      <c r="AU177" s="238" t="s">
        <v>82</v>
      </c>
      <c r="AY177" s="16" t="s">
        <v>182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80</v>
      </c>
      <c r="BK177" s="239">
        <f>ROUND(I177*H177,2)</f>
        <v>0</v>
      </c>
      <c r="BL177" s="16" t="s">
        <v>188</v>
      </c>
      <c r="BM177" s="238" t="s">
        <v>719</v>
      </c>
    </row>
    <row r="178" s="2" customFormat="1" ht="24.15" customHeight="1">
      <c r="A178" s="37"/>
      <c r="B178" s="38"/>
      <c r="C178" s="226" t="s">
        <v>293</v>
      </c>
      <c r="D178" s="226" t="s">
        <v>184</v>
      </c>
      <c r="E178" s="227" t="s">
        <v>610</v>
      </c>
      <c r="F178" s="228" t="s">
        <v>611</v>
      </c>
      <c r="G178" s="229" t="s">
        <v>279</v>
      </c>
      <c r="H178" s="230">
        <v>1114.8800000000001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38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188</v>
      </c>
      <c r="AT178" s="238" t="s">
        <v>184</v>
      </c>
      <c r="AU178" s="238" t="s">
        <v>82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188</v>
      </c>
      <c r="BM178" s="238" t="s">
        <v>720</v>
      </c>
    </row>
    <row r="179" s="13" customFormat="1">
      <c r="A179" s="13"/>
      <c r="B179" s="240"/>
      <c r="C179" s="241"/>
      <c r="D179" s="242" t="s">
        <v>190</v>
      </c>
      <c r="E179" s="243" t="s">
        <v>1</v>
      </c>
      <c r="F179" s="244" t="s">
        <v>721</v>
      </c>
      <c r="G179" s="241"/>
      <c r="H179" s="245">
        <v>1114.8800000000001</v>
      </c>
      <c r="I179" s="246"/>
      <c r="J179" s="241"/>
      <c r="K179" s="241"/>
      <c r="L179" s="247"/>
      <c r="M179" s="248"/>
      <c r="N179" s="249"/>
      <c r="O179" s="249"/>
      <c r="P179" s="249"/>
      <c r="Q179" s="249"/>
      <c r="R179" s="249"/>
      <c r="S179" s="249"/>
      <c r="T179" s="25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1" t="s">
        <v>190</v>
      </c>
      <c r="AU179" s="251" t="s">
        <v>82</v>
      </c>
      <c r="AV179" s="13" t="s">
        <v>82</v>
      </c>
      <c r="AW179" s="13" t="s">
        <v>30</v>
      </c>
      <c r="AX179" s="13" t="s">
        <v>80</v>
      </c>
      <c r="AY179" s="251" t="s">
        <v>182</v>
      </c>
    </row>
    <row r="180" s="2" customFormat="1" ht="24.15" customHeight="1">
      <c r="A180" s="37"/>
      <c r="B180" s="38"/>
      <c r="C180" s="226" t="s">
        <v>298</v>
      </c>
      <c r="D180" s="226" t="s">
        <v>184</v>
      </c>
      <c r="E180" s="227" t="s">
        <v>282</v>
      </c>
      <c r="F180" s="228" t="s">
        <v>283</v>
      </c>
      <c r="G180" s="229" t="s">
        <v>279</v>
      </c>
      <c r="H180" s="230">
        <v>111.488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38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188</v>
      </c>
      <c r="AT180" s="238" t="s">
        <v>184</v>
      </c>
      <c r="AU180" s="238" t="s">
        <v>82</v>
      </c>
      <c r="AY180" s="16" t="s">
        <v>182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188</v>
      </c>
      <c r="BM180" s="238" t="s">
        <v>722</v>
      </c>
    </row>
    <row r="181" s="13" customFormat="1">
      <c r="A181" s="13"/>
      <c r="B181" s="240"/>
      <c r="C181" s="241"/>
      <c r="D181" s="242" t="s">
        <v>190</v>
      </c>
      <c r="E181" s="243" t="s">
        <v>1</v>
      </c>
      <c r="F181" s="244" t="s">
        <v>723</v>
      </c>
      <c r="G181" s="241"/>
      <c r="H181" s="245">
        <v>111.488</v>
      </c>
      <c r="I181" s="246"/>
      <c r="J181" s="241"/>
      <c r="K181" s="241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190</v>
      </c>
      <c r="AU181" s="251" t="s">
        <v>82</v>
      </c>
      <c r="AV181" s="13" t="s">
        <v>82</v>
      </c>
      <c r="AW181" s="13" t="s">
        <v>30</v>
      </c>
      <c r="AX181" s="13" t="s">
        <v>80</v>
      </c>
      <c r="AY181" s="251" t="s">
        <v>182</v>
      </c>
    </row>
    <row r="182" s="2" customFormat="1" ht="37.8" customHeight="1">
      <c r="A182" s="37"/>
      <c r="B182" s="38"/>
      <c r="C182" s="226" t="s">
        <v>304</v>
      </c>
      <c r="D182" s="226" t="s">
        <v>184</v>
      </c>
      <c r="E182" s="227" t="s">
        <v>286</v>
      </c>
      <c r="F182" s="228" t="s">
        <v>287</v>
      </c>
      <c r="G182" s="229" t="s">
        <v>279</v>
      </c>
      <c r="H182" s="230">
        <v>16.315000000000001</v>
      </c>
      <c r="I182" s="231"/>
      <c r="J182" s="232">
        <f>ROUND(I182*H182,2)</f>
        <v>0</v>
      </c>
      <c r="K182" s="233"/>
      <c r="L182" s="43"/>
      <c r="M182" s="234" t="s">
        <v>1</v>
      </c>
      <c r="N182" s="235" t="s">
        <v>38</v>
      </c>
      <c r="O182" s="90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188</v>
      </c>
      <c r="AT182" s="238" t="s">
        <v>184</v>
      </c>
      <c r="AU182" s="238" t="s">
        <v>82</v>
      </c>
      <c r="AY182" s="16" t="s">
        <v>182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80</v>
      </c>
      <c r="BK182" s="239">
        <f>ROUND(I182*H182,2)</f>
        <v>0</v>
      </c>
      <c r="BL182" s="16" t="s">
        <v>188</v>
      </c>
      <c r="BM182" s="238" t="s">
        <v>724</v>
      </c>
    </row>
    <row r="183" s="2" customFormat="1" ht="24.15" customHeight="1">
      <c r="A183" s="37"/>
      <c r="B183" s="38"/>
      <c r="C183" s="226" t="s">
        <v>311</v>
      </c>
      <c r="D183" s="226" t="s">
        <v>184</v>
      </c>
      <c r="E183" s="227" t="s">
        <v>299</v>
      </c>
      <c r="F183" s="228" t="s">
        <v>300</v>
      </c>
      <c r="G183" s="229" t="s">
        <v>279</v>
      </c>
      <c r="H183" s="230">
        <v>111.488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38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188</v>
      </c>
      <c r="AT183" s="238" t="s">
        <v>184</v>
      </c>
      <c r="AU183" s="238" t="s">
        <v>82</v>
      </c>
      <c r="AY183" s="16" t="s">
        <v>182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80</v>
      </c>
      <c r="BK183" s="239">
        <f>ROUND(I183*H183,2)</f>
        <v>0</v>
      </c>
      <c r="BL183" s="16" t="s">
        <v>188</v>
      </c>
      <c r="BM183" s="238" t="s">
        <v>725</v>
      </c>
    </row>
    <row r="184" s="12" customFormat="1" ht="22.8" customHeight="1">
      <c r="A184" s="12"/>
      <c r="B184" s="210"/>
      <c r="C184" s="211"/>
      <c r="D184" s="212" t="s">
        <v>72</v>
      </c>
      <c r="E184" s="224" t="s">
        <v>302</v>
      </c>
      <c r="F184" s="224" t="s">
        <v>303</v>
      </c>
      <c r="G184" s="211"/>
      <c r="H184" s="211"/>
      <c r="I184" s="214"/>
      <c r="J184" s="225">
        <f>BK184</f>
        <v>0</v>
      </c>
      <c r="K184" s="211"/>
      <c r="L184" s="216"/>
      <c r="M184" s="217"/>
      <c r="N184" s="218"/>
      <c r="O184" s="218"/>
      <c r="P184" s="219">
        <f>P185</f>
        <v>0</v>
      </c>
      <c r="Q184" s="218"/>
      <c r="R184" s="219">
        <f>R185</f>
        <v>0</v>
      </c>
      <c r="S184" s="218"/>
      <c r="T184" s="220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1" t="s">
        <v>80</v>
      </c>
      <c r="AT184" s="222" t="s">
        <v>72</v>
      </c>
      <c r="AU184" s="222" t="s">
        <v>80</v>
      </c>
      <c r="AY184" s="221" t="s">
        <v>182</v>
      </c>
      <c r="BK184" s="223">
        <f>BK185</f>
        <v>0</v>
      </c>
    </row>
    <row r="185" s="2" customFormat="1" ht="24.15" customHeight="1">
      <c r="A185" s="37"/>
      <c r="B185" s="38"/>
      <c r="C185" s="226" t="s">
        <v>319</v>
      </c>
      <c r="D185" s="226" t="s">
        <v>184</v>
      </c>
      <c r="E185" s="227" t="s">
        <v>305</v>
      </c>
      <c r="F185" s="228" t="s">
        <v>306</v>
      </c>
      <c r="G185" s="229" t="s">
        <v>279</v>
      </c>
      <c r="H185" s="230">
        <v>102.3</v>
      </c>
      <c r="I185" s="231"/>
      <c r="J185" s="232">
        <f>ROUND(I185*H185,2)</f>
        <v>0</v>
      </c>
      <c r="K185" s="233"/>
      <c r="L185" s="43"/>
      <c r="M185" s="234" t="s">
        <v>1</v>
      </c>
      <c r="N185" s="235" t="s">
        <v>38</v>
      </c>
      <c r="O185" s="90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188</v>
      </c>
      <c r="AT185" s="238" t="s">
        <v>184</v>
      </c>
      <c r="AU185" s="238" t="s">
        <v>82</v>
      </c>
      <c r="AY185" s="16" t="s">
        <v>182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80</v>
      </c>
      <c r="BK185" s="239">
        <f>ROUND(I185*H185,2)</f>
        <v>0</v>
      </c>
      <c r="BL185" s="16" t="s">
        <v>188</v>
      </c>
      <c r="BM185" s="238" t="s">
        <v>726</v>
      </c>
    </row>
    <row r="186" s="12" customFormat="1" ht="25.92" customHeight="1">
      <c r="A186" s="12"/>
      <c r="B186" s="210"/>
      <c r="C186" s="211"/>
      <c r="D186" s="212" t="s">
        <v>72</v>
      </c>
      <c r="E186" s="213" t="s">
        <v>317</v>
      </c>
      <c r="F186" s="213" t="s">
        <v>318</v>
      </c>
      <c r="G186" s="211"/>
      <c r="H186" s="211"/>
      <c r="I186" s="214"/>
      <c r="J186" s="215">
        <f>BK186</f>
        <v>0</v>
      </c>
      <c r="K186" s="211"/>
      <c r="L186" s="216"/>
      <c r="M186" s="217"/>
      <c r="N186" s="218"/>
      <c r="O186" s="218"/>
      <c r="P186" s="219">
        <f>SUM(P187:P188)</f>
        <v>0</v>
      </c>
      <c r="Q186" s="218"/>
      <c r="R186" s="219">
        <f>SUM(R187:R188)</f>
        <v>0</v>
      </c>
      <c r="S186" s="218"/>
      <c r="T186" s="220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188</v>
      </c>
      <c r="AT186" s="222" t="s">
        <v>72</v>
      </c>
      <c r="AU186" s="222" t="s">
        <v>73</v>
      </c>
      <c r="AY186" s="221" t="s">
        <v>182</v>
      </c>
      <c r="BK186" s="223">
        <f>SUM(BK187:BK188)</f>
        <v>0</v>
      </c>
    </row>
    <row r="187" s="2" customFormat="1" ht="16.5" customHeight="1">
      <c r="A187" s="37"/>
      <c r="B187" s="38"/>
      <c r="C187" s="226" t="s">
        <v>328</v>
      </c>
      <c r="D187" s="226" t="s">
        <v>184</v>
      </c>
      <c r="E187" s="227" t="s">
        <v>320</v>
      </c>
      <c r="F187" s="228" t="s">
        <v>321</v>
      </c>
      <c r="G187" s="229" t="s">
        <v>322</v>
      </c>
      <c r="H187" s="230">
        <v>40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38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323</v>
      </c>
      <c r="AT187" s="238" t="s">
        <v>184</v>
      </c>
      <c r="AU187" s="238" t="s">
        <v>80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323</v>
      </c>
      <c r="BM187" s="238" t="s">
        <v>727</v>
      </c>
    </row>
    <row r="188" s="13" customFormat="1">
      <c r="A188" s="13"/>
      <c r="B188" s="240"/>
      <c r="C188" s="241"/>
      <c r="D188" s="242" t="s">
        <v>190</v>
      </c>
      <c r="E188" s="243" t="s">
        <v>1</v>
      </c>
      <c r="F188" s="244" t="s">
        <v>325</v>
      </c>
      <c r="G188" s="241"/>
      <c r="H188" s="245">
        <v>40</v>
      </c>
      <c r="I188" s="246"/>
      <c r="J188" s="241"/>
      <c r="K188" s="241"/>
      <c r="L188" s="247"/>
      <c r="M188" s="248"/>
      <c r="N188" s="249"/>
      <c r="O188" s="249"/>
      <c r="P188" s="249"/>
      <c r="Q188" s="249"/>
      <c r="R188" s="249"/>
      <c r="S188" s="249"/>
      <c r="T188" s="25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1" t="s">
        <v>190</v>
      </c>
      <c r="AU188" s="251" t="s">
        <v>80</v>
      </c>
      <c r="AV188" s="13" t="s">
        <v>82</v>
      </c>
      <c r="AW188" s="13" t="s">
        <v>30</v>
      </c>
      <c r="AX188" s="13" t="s">
        <v>80</v>
      </c>
      <c r="AY188" s="251" t="s">
        <v>182</v>
      </c>
    </row>
    <row r="189" s="12" customFormat="1" ht="25.92" customHeight="1">
      <c r="A189" s="12"/>
      <c r="B189" s="210"/>
      <c r="C189" s="211"/>
      <c r="D189" s="212" t="s">
        <v>72</v>
      </c>
      <c r="E189" s="213" t="s">
        <v>326</v>
      </c>
      <c r="F189" s="213" t="s">
        <v>327</v>
      </c>
      <c r="G189" s="211"/>
      <c r="H189" s="211"/>
      <c r="I189" s="214"/>
      <c r="J189" s="215">
        <f>BK189</f>
        <v>0</v>
      </c>
      <c r="K189" s="211"/>
      <c r="L189" s="216"/>
      <c r="M189" s="217"/>
      <c r="N189" s="218"/>
      <c r="O189" s="218"/>
      <c r="P189" s="219">
        <f>SUM(P190:P193)</f>
        <v>0</v>
      </c>
      <c r="Q189" s="218"/>
      <c r="R189" s="219">
        <f>SUM(R190:R193)</f>
        <v>0</v>
      </c>
      <c r="S189" s="218"/>
      <c r="T189" s="220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1" t="s">
        <v>188</v>
      </c>
      <c r="AT189" s="222" t="s">
        <v>72</v>
      </c>
      <c r="AU189" s="222" t="s">
        <v>73</v>
      </c>
      <c r="AY189" s="221" t="s">
        <v>182</v>
      </c>
      <c r="BK189" s="223">
        <f>SUM(BK190:BK193)</f>
        <v>0</v>
      </c>
    </row>
    <row r="190" s="2" customFormat="1" ht="49.05" customHeight="1">
      <c r="A190" s="37"/>
      <c r="B190" s="38"/>
      <c r="C190" s="226" t="s">
        <v>432</v>
      </c>
      <c r="D190" s="226" t="s">
        <v>184</v>
      </c>
      <c r="E190" s="227" t="s">
        <v>623</v>
      </c>
      <c r="F190" s="228" t="s">
        <v>624</v>
      </c>
      <c r="G190" s="229" t="s">
        <v>279</v>
      </c>
      <c r="H190" s="230">
        <v>95.173000000000002</v>
      </c>
      <c r="I190" s="231"/>
      <c r="J190" s="232">
        <f>ROUND(I190*H190,2)</f>
        <v>0</v>
      </c>
      <c r="K190" s="233"/>
      <c r="L190" s="43"/>
      <c r="M190" s="234" t="s">
        <v>1</v>
      </c>
      <c r="N190" s="235" t="s">
        <v>38</v>
      </c>
      <c r="O190" s="90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323</v>
      </c>
      <c r="AT190" s="238" t="s">
        <v>184</v>
      </c>
      <c r="AU190" s="238" t="s">
        <v>80</v>
      </c>
      <c r="AY190" s="16" t="s">
        <v>182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80</v>
      </c>
      <c r="BK190" s="239">
        <f>ROUND(I190*H190,2)</f>
        <v>0</v>
      </c>
      <c r="BL190" s="16" t="s">
        <v>323</v>
      </c>
      <c r="BM190" s="238" t="s">
        <v>728</v>
      </c>
    </row>
    <row r="191" s="2" customFormat="1" ht="62.7" customHeight="1">
      <c r="A191" s="37"/>
      <c r="B191" s="38"/>
      <c r="C191" s="226" t="s">
        <v>436</v>
      </c>
      <c r="D191" s="226" t="s">
        <v>184</v>
      </c>
      <c r="E191" s="227" t="s">
        <v>626</v>
      </c>
      <c r="F191" s="228" t="s">
        <v>627</v>
      </c>
      <c r="G191" s="229" t="s">
        <v>279</v>
      </c>
      <c r="H191" s="230">
        <v>95.173000000000002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38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323</v>
      </c>
      <c r="AT191" s="238" t="s">
        <v>184</v>
      </c>
      <c r="AU191" s="238" t="s">
        <v>80</v>
      </c>
      <c r="AY191" s="16" t="s">
        <v>182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80</v>
      </c>
      <c r="BK191" s="239">
        <f>ROUND(I191*H191,2)</f>
        <v>0</v>
      </c>
      <c r="BL191" s="16" t="s">
        <v>323</v>
      </c>
      <c r="BM191" s="238" t="s">
        <v>729</v>
      </c>
    </row>
    <row r="192" s="2" customFormat="1" ht="24.15" customHeight="1">
      <c r="A192" s="37"/>
      <c r="B192" s="38"/>
      <c r="C192" s="226" t="s">
        <v>438</v>
      </c>
      <c r="D192" s="226" t="s">
        <v>184</v>
      </c>
      <c r="E192" s="227" t="s">
        <v>329</v>
      </c>
      <c r="F192" s="228" t="s">
        <v>330</v>
      </c>
      <c r="G192" s="229" t="s">
        <v>262</v>
      </c>
      <c r="H192" s="230">
        <v>1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38</v>
      </c>
      <c r="O192" s="90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323</v>
      </c>
      <c r="AT192" s="238" t="s">
        <v>184</v>
      </c>
      <c r="AU192" s="238" t="s">
        <v>80</v>
      </c>
      <c r="AY192" s="16" t="s">
        <v>182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80</v>
      </c>
      <c r="BK192" s="239">
        <f>ROUND(I192*H192,2)</f>
        <v>0</v>
      </c>
      <c r="BL192" s="16" t="s">
        <v>323</v>
      </c>
      <c r="BM192" s="238" t="s">
        <v>730</v>
      </c>
    </row>
    <row r="193" s="13" customFormat="1">
      <c r="A193" s="13"/>
      <c r="B193" s="240"/>
      <c r="C193" s="241"/>
      <c r="D193" s="242" t="s">
        <v>190</v>
      </c>
      <c r="E193" s="243" t="s">
        <v>1</v>
      </c>
      <c r="F193" s="244" t="s">
        <v>332</v>
      </c>
      <c r="G193" s="241"/>
      <c r="H193" s="245">
        <v>1</v>
      </c>
      <c r="I193" s="246"/>
      <c r="J193" s="241"/>
      <c r="K193" s="241"/>
      <c r="L193" s="247"/>
      <c r="M193" s="263"/>
      <c r="N193" s="264"/>
      <c r="O193" s="264"/>
      <c r="P193" s="264"/>
      <c r="Q193" s="264"/>
      <c r="R193" s="264"/>
      <c r="S193" s="264"/>
      <c r="T193" s="26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1" t="s">
        <v>190</v>
      </c>
      <c r="AU193" s="251" t="s">
        <v>80</v>
      </c>
      <c r="AV193" s="13" t="s">
        <v>82</v>
      </c>
      <c r="AW193" s="13" t="s">
        <v>30</v>
      </c>
      <c r="AX193" s="13" t="s">
        <v>80</v>
      </c>
      <c r="AY193" s="251" t="s">
        <v>182</v>
      </c>
    </row>
    <row r="194" s="2" customFormat="1" ht="6.96" customHeight="1">
      <c r="A194" s="37"/>
      <c r="B194" s="65"/>
      <c r="C194" s="66"/>
      <c r="D194" s="66"/>
      <c r="E194" s="66"/>
      <c r="F194" s="66"/>
      <c r="G194" s="66"/>
      <c r="H194" s="66"/>
      <c r="I194" s="66"/>
      <c r="J194" s="66"/>
      <c r="K194" s="66"/>
      <c r="L194" s="43"/>
      <c r="M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</row>
  </sheetData>
  <sheetProtection sheet="1" autoFilter="0" formatColumns="0" formatRows="0" objects="1" scenarios="1" spinCount="100000" saltValue="mul6ZOLFLq+j8g9Q5N+tGnhgZm0c4VsE7+gS7FOncxSHkka2lxxmvPW0TND8HzKKJICMn9z8W/RWiNVIgMyFxg==" hashValue="/p4ZD5J65xV5wGGRq73zbQnj8utPeowAl8/Y3wU3pb9L2Am3qEotrxJ6VWFDzDoIOQSbq6aIoLi7WOw8UFLUNQ==" algorithmName="SHA-512" password="CC35"/>
  <autoFilter ref="C127:K19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116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hidden="1" s="1" customFormat="1" ht="24.96" customHeight="1">
      <c r="B4" s="19"/>
      <c r="D4" s="147" t="s">
        <v>145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propustků na TU 1611</v>
      </c>
      <c r="F7" s="149"/>
      <c r="G7" s="149"/>
      <c r="H7" s="149"/>
      <c r="L7" s="19"/>
    </row>
    <row r="8" hidden="1" s="1" customFormat="1" ht="12" customHeight="1">
      <c r="B8" s="19"/>
      <c r="D8" s="149" t="s">
        <v>146</v>
      </c>
      <c r="L8" s="19"/>
    </row>
    <row r="9" hidden="1" s="2" customFormat="1" ht="16.5" customHeight="1">
      <c r="A9" s="37"/>
      <c r="B9" s="43"/>
      <c r="C9" s="37"/>
      <c r="D9" s="37"/>
      <c r="E9" s="150" t="s">
        <v>676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148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731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12. 8. 2022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ROUND(J126,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ROUND((SUM(BE126:BE176)),  2)</f>
        <v>0</v>
      </c>
      <c r="G35" s="37"/>
      <c r="H35" s="37"/>
      <c r="I35" s="163">
        <v>0.20999999999999999</v>
      </c>
      <c r="J35" s="162">
        <f>ROUND(((SUM(BE126:BE176))*I35),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39</v>
      </c>
      <c r="F36" s="162">
        <f>ROUND((SUM(BF126:BF176)),  2)</f>
        <v>0</v>
      </c>
      <c r="G36" s="37"/>
      <c r="H36" s="37"/>
      <c r="I36" s="163">
        <v>0.14999999999999999</v>
      </c>
      <c r="J36" s="162">
        <f>ROUND(((SUM(BF126:BF176))*I36),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ROUND((SUM(BG126:BG176)),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ROUND((SUM(BH126:BH176)),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ROUND((SUM(BI126:BI176)),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propustků na TU 1611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676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148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2022/08/4.2/SO 04 - Železniční svršek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12. 8. 2022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151</v>
      </c>
      <c r="D96" s="184"/>
      <c r="E96" s="184"/>
      <c r="F96" s="184"/>
      <c r="G96" s="184"/>
      <c r="H96" s="184"/>
      <c r="I96" s="184"/>
      <c r="J96" s="185" t="s">
        <v>152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153</v>
      </c>
      <c r="D98" s="39"/>
      <c r="E98" s="39"/>
      <c r="F98" s="39"/>
      <c r="G98" s="39"/>
      <c r="H98" s="39"/>
      <c r="I98" s="39"/>
      <c r="J98" s="109">
        <f>J126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154</v>
      </c>
    </row>
    <row r="99" hidden="1" s="9" customFormat="1" ht="24.96" customHeight="1">
      <c r="A99" s="9"/>
      <c r="B99" s="187"/>
      <c r="C99" s="188"/>
      <c r="D99" s="189" t="s">
        <v>155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334</v>
      </c>
      <c r="E100" s="195"/>
      <c r="F100" s="195"/>
      <c r="G100" s="195"/>
      <c r="H100" s="195"/>
      <c r="I100" s="195"/>
      <c r="J100" s="196">
        <f>J128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87"/>
      <c r="C101" s="188"/>
      <c r="D101" s="189" t="s">
        <v>165</v>
      </c>
      <c r="E101" s="190"/>
      <c r="F101" s="190"/>
      <c r="G101" s="190"/>
      <c r="H101" s="190"/>
      <c r="I101" s="190"/>
      <c r="J101" s="191">
        <f>J162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3"/>
      <c r="C102" s="132"/>
      <c r="D102" s="194" t="s">
        <v>161</v>
      </c>
      <c r="E102" s="195"/>
      <c r="F102" s="195"/>
      <c r="G102" s="195"/>
      <c r="H102" s="195"/>
      <c r="I102" s="195"/>
      <c r="J102" s="196">
        <f>J165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3"/>
      <c r="C103" s="132"/>
      <c r="D103" s="194" t="s">
        <v>162</v>
      </c>
      <c r="E103" s="195"/>
      <c r="F103" s="195"/>
      <c r="G103" s="195"/>
      <c r="H103" s="195"/>
      <c r="I103" s="195"/>
      <c r="J103" s="196">
        <f>J171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87"/>
      <c r="C104" s="188"/>
      <c r="D104" s="189" t="s">
        <v>166</v>
      </c>
      <c r="E104" s="190"/>
      <c r="F104" s="190"/>
      <c r="G104" s="190"/>
      <c r="H104" s="190"/>
      <c r="I104" s="190"/>
      <c r="J104" s="191">
        <f>J173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hidden="1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hidden="1"/>
    <row r="108" hidden="1"/>
    <row r="109" hidden="1"/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167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Oprava propustků na TU 1611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0"/>
      <c r="C115" s="31" t="s">
        <v>146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2" t="s">
        <v>676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148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E11</f>
        <v>2022/08/4.2/SO 04 - Železniční svršek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F14</f>
        <v xml:space="preserve"> </v>
      </c>
      <c r="G120" s="39"/>
      <c r="H120" s="39"/>
      <c r="I120" s="31" t="s">
        <v>22</v>
      </c>
      <c r="J120" s="78" t="str">
        <f>IF(J14="","",J14)</f>
        <v>12. 8. 2022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E17</f>
        <v xml:space="preserve"> </v>
      </c>
      <c r="G122" s="39"/>
      <c r="H122" s="39"/>
      <c r="I122" s="31" t="s">
        <v>29</v>
      </c>
      <c r="J122" s="35" t="str">
        <f>E23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9"/>
      <c r="E123" s="39"/>
      <c r="F123" s="26" t="str">
        <f>IF(E20="","",E20)</f>
        <v>Vyplň údaj</v>
      </c>
      <c r="G123" s="39"/>
      <c r="H123" s="39"/>
      <c r="I123" s="31" t="s">
        <v>31</v>
      </c>
      <c r="J123" s="35" t="str">
        <f>E26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8"/>
      <c r="B125" s="199"/>
      <c r="C125" s="200" t="s">
        <v>168</v>
      </c>
      <c r="D125" s="201" t="s">
        <v>58</v>
      </c>
      <c r="E125" s="201" t="s">
        <v>54</v>
      </c>
      <c r="F125" s="201" t="s">
        <v>55</v>
      </c>
      <c r="G125" s="201" t="s">
        <v>169</v>
      </c>
      <c r="H125" s="201" t="s">
        <v>170</v>
      </c>
      <c r="I125" s="201" t="s">
        <v>171</v>
      </c>
      <c r="J125" s="202" t="s">
        <v>152</v>
      </c>
      <c r="K125" s="203" t="s">
        <v>172</v>
      </c>
      <c r="L125" s="204"/>
      <c r="M125" s="99" t="s">
        <v>1</v>
      </c>
      <c r="N125" s="100" t="s">
        <v>37</v>
      </c>
      <c r="O125" s="100" t="s">
        <v>173</v>
      </c>
      <c r="P125" s="100" t="s">
        <v>174</v>
      </c>
      <c r="Q125" s="100" t="s">
        <v>175</v>
      </c>
      <c r="R125" s="100" t="s">
        <v>176</v>
      </c>
      <c r="S125" s="100" t="s">
        <v>177</v>
      </c>
      <c r="T125" s="101" t="s">
        <v>178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7"/>
      <c r="B126" s="38"/>
      <c r="C126" s="106" t="s">
        <v>179</v>
      </c>
      <c r="D126" s="39"/>
      <c r="E126" s="39"/>
      <c r="F126" s="39"/>
      <c r="G126" s="39"/>
      <c r="H126" s="39"/>
      <c r="I126" s="39"/>
      <c r="J126" s="205">
        <f>BK126</f>
        <v>0</v>
      </c>
      <c r="K126" s="39"/>
      <c r="L126" s="43"/>
      <c r="M126" s="102"/>
      <c r="N126" s="206"/>
      <c r="O126" s="103"/>
      <c r="P126" s="207">
        <f>P127+P162+P173</f>
        <v>0</v>
      </c>
      <c r="Q126" s="103"/>
      <c r="R126" s="207">
        <f>R127+R162+R173</f>
        <v>20.500219999999999</v>
      </c>
      <c r="S126" s="103"/>
      <c r="T126" s="208">
        <f>T127+T162+T173</f>
        <v>34.945599999999999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72</v>
      </c>
      <c r="AU126" s="16" t="s">
        <v>154</v>
      </c>
      <c r="BK126" s="209">
        <f>BK127+BK162+BK173</f>
        <v>0</v>
      </c>
    </row>
    <row r="127" s="12" customFormat="1" ht="25.92" customHeight="1">
      <c r="A127" s="12"/>
      <c r="B127" s="210"/>
      <c r="C127" s="211"/>
      <c r="D127" s="212" t="s">
        <v>72</v>
      </c>
      <c r="E127" s="213" t="s">
        <v>180</v>
      </c>
      <c r="F127" s="213" t="s">
        <v>181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</f>
        <v>0</v>
      </c>
      <c r="Q127" s="218"/>
      <c r="R127" s="219">
        <f>R128</f>
        <v>20.500219999999999</v>
      </c>
      <c r="S127" s="218"/>
      <c r="T127" s="220">
        <f>T128</f>
        <v>34.945599999999999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72</v>
      </c>
      <c r="AU127" s="222" t="s">
        <v>73</v>
      </c>
      <c r="AY127" s="221" t="s">
        <v>182</v>
      </c>
      <c r="BK127" s="223">
        <f>BK128</f>
        <v>0</v>
      </c>
    </row>
    <row r="128" s="12" customFormat="1" ht="22.8" customHeight="1">
      <c r="A128" s="12"/>
      <c r="B128" s="210"/>
      <c r="C128" s="211"/>
      <c r="D128" s="212" t="s">
        <v>72</v>
      </c>
      <c r="E128" s="224" t="s">
        <v>203</v>
      </c>
      <c r="F128" s="224" t="s">
        <v>335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SUM(P129:P161)</f>
        <v>0</v>
      </c>
      <c r="Q128" s="218"/>
      <c r="R128" s="219">
        <f>SUM(R129:R161)</f>
        <v>20.500219999999999</v>
      </c>
      <c r="S128" s="218"/>
      <c r="T128" s="220">
        <f>SUM(T129:T161)</f>
        <v>34.945599999999999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72</v>
      </c>
      <c r="AU128" s="222" t="s">
        <v>80</v>
      </c>
      <c r="AY128" s="221" t="s">
        <v>182</v>
      </c>
      <c r="BK128" s="223">
        <f>SUM(BK129:BK161)</f>
        <v>0</v>
      </c>
    </row>
    <row r="129" s="2" customFormat="1" ht="16.5" customHeight="1">
      <c r="A129" s="37"/>
      <c r="B129" s="38"/>
      <c r="C129" s="226" t="s">
        <v>80</v>
      </c>
      <c r="D129" s="226" t="s">
        <v>184</v>
      </c>
      <c r="E129" s="227" t="s">
        <v>336</v>
      </c>
      <c r="F129" s="228" t="s">
        <v>337</v>
      </c>
      <c r="G129" s="229" t="s">
        <v>187</v>
      </c>
      <c r="H129" s="230">
        <v>18.199999999999999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38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188</v>
      </c>
      <c r="AT129" s="238" t="s">
        <v>184</v>
      </c>
      <c r="AU129" s="238" t="s">
        <v>82</v>
      </c>
      <c r="AY129" s="16" t="s">
        <v>182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80</v>
      </c>
      <c r="BK129" s="239">
        <f>ROUND(I129*H129,2)</f>
        <v>0</v>
      </c>
      <c r="BL129" s="16" t="s">
        <v>188</v>
      </c>
      <c r="BM129" s="238" t="s">
        <v>732</v>
      </c>
    </row>
    <row r="130" s="13" customFormat="1">
      <c r="A130" s="13"/>
      <c r="B130" s="240"/>
      <c r="C130" s="241"/>
      <c r="D130" s="242" t="s">
        <v>190</v>
      </c>
      <c r="E130" s="243" t="s">
        <v>1</v>
      </c>
      <c r="F130" s="244" t="s">
        <v>632</v>
      </c>
      <c r="G130" s="241"/>
      <c r="H130" s="245">
        <v>18.199999999999999</v>
      </c>
      <c r="I130" s="246"/>
      <c r="J130" s="241"/>
      <c r="K130" s="241"/>
      <c r="L130" s="247"/>
      <c r="M130" s="248"/>
      <c r="N130" s="249"/>
      <c r="O130" s="249"/>
      <c r="P130" s="249"/>
      <c r="Q130" s="249"/>
      <c r="R130" s="249"/>
      <c r="S130" s="249"/>
      <c r="T130" s="25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1" t="s">
        <v>190</v>
      </c>
      <c r="AU130" s="251" t="s">
        <v>82</v>
      </c>
      <c r="AV130" s="13" t="s">
        <v>82</v>
      </c>
      <c r="AW130" s="13" t="s">
        <v>30</v>
      </c>
      <c r="AX130" s="13" t="s">
        <v>80</v>
      </c>
      <c r="AY130" s="251" t="s">
        <v>182</v>
      </c>
    </row>
    <row r="131" s="2" customFormat="1" ht="24.15" customHeight="1">
      <c r="A131" s="37"/>
      <c r="B131" s="38"/>
      <c r="C131" s="226" t="s">
        <v>82</v>
      </c>
      <c r="D131" s="226" t="s">
        <v>184</v>
      </c>
      <c r="E131" s="227" t="s">
        <v>339</v>
      </c>
      <c r="F131" s="228" t="s">
        <v>340</v>
      </c>
      <c r="G131" s="229" t="s">
        <v>187</v>
      </c>
      <c r="H131" s="230">
        <v>18.199999999999999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38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1.8080000000000001</v>
      </c>
      <c r="T131" s="237">
        <f>S131*H131</f>
        <v>32.9056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188</v>
      </c>
      <c r="AT131" s="238" t="s">
        <v>184</v>
      </c>
      <c r="AU131" s="238" t="s">
        <v>82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188</v>
      </c>
      <c r="BM131" s="238" t="s">
        <v>733</v>
      </c>
    </row>
    <row r="132" s="2" customFormat="1" ht="16.5" customHeight="1">
      <c r="A132" s="37"/>
      <c r="B132" s="38"/>
      <c r="C132" s="226" t="s">
        <v>195</v>
      </c>
      <c r="D132" s="226" t="s">
        <v>184</v>
      </c>
      <c r="E132" s="227" t="s">
        <v>342</v>
      </c>
      <c r="F132" s="228" t="s">
        <v>343</v>
      </c>
      <c r="G132" s="229" t="s">
        <v>187</v>
      </c>
      <c r="H132" s="230">
        <v>10.199999999999999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0.20000000000000001</v>
      </c>
      <c r="T132" s="237">
        <f>S132*H132</f>
        <v>2.04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188</v>
      </c>
      <c r="AT132" s="238" t="s">
        <v>184</v>
      </c>
      <c r="AU132" s="238" t="s">
        <v>82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188</v>
      </c>
      <c r="BM132" s="238" t="s">
        <v>734</v>
      </c>
    </row>
    <row r="133" s="13" customFormat="1">
      <c r="A133" s="13"/>
      <c r="B133" s="240"/>
      <c r="C133" s="241"/>
      <c r="D133" s="242" t="s">
        <v>190</v>
      </c>
      <c r="E133" s="243" t="s">
        <v>1</v>
      </c>
      <c r="F133" s="244" t="s">
        <v>345</v>
      </c>
      <c r="G133" s="241"/>
      <c r="H133" s="245">
        <v>10.199999999999999</v>
      </c>
      <c r="I133" s="246"/>
      <c r="J133" s="241"/>
      <c r="K133" s="241"/>
      <c r="L133" s="247"/>
      <c r="M133" s="248"/>
      <c r="N133" s="249"/>
      <c r="O133" s="249"/>
      <c r="P133" s="249"/>
      <c r="Q133" s="249"/>
      <c r="R133" s="249"/>
      <c r="S133" s="249"/>
      <c r="T133" s="25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1" t="s">
        <v>190</v>
      </c>
      <c r="AU133" s="251" t="s">
        <v>82</v>
      </c>
      <c r="AV133" s="13" t="s">
        <v>82</v>
      </c>
      <c r="AW133" s="13" t="s">
        <v>30</v>
      </c>
      <c r="AX133" s="13" t="s">
        <v>80</v>
      </c>
      <c r="AY133" s="251" t="s">
        <v>182</v>
      </c>
    </row>
    <row r="134" s="2" customFormat="1" ht="21.75" customHeight="1">
      <c r="A134" s="37"/>
      <c r="B134" s="38"/>
      <c r="C134" s="252" t="s">
        <v>188</v>
      </c>
      <c r="D134" s="252" t="s">
        <v>254</v>
      </c>
      <c r="E134" s="253" t="s">
        <v>346</v>
      </c>
      <c r="F134" s="254" t="s">
        <v>347</v>
      </c>
      <c r="G134" s="255" t="s">
        <v>279</v>
      </c>
      <c r="H134" s="256">
        <v>20.399999999999999</v>
      </c>
      <c r="I134" s="257"/>
      <c r="J134" s="258">
        <f>ROUND(I134*H134,2)</f>
        <v>0</v>
      </c>
      <c r="K134" s="259"/>
      <c r="L134" s="260"/>
      <c r="M134" s="261" t="s">
        <v>1</v>
      </c>
      <c r="N134" s="262" t="s">
        <v>38</v>
      </c>
      <c r="O134" s="90"/>
      <c r="P134" s="236">
        <f>O134*H134</f>
        <v>0</v>
      </c>
      <c r="Q134" s="236">
        <v>1</v>
      </c>
      <c r="R134" s="236">
        <f>Q134*H134</f>
        <v>20.399999999999999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217</v>
      </c>
      <c r="AT134" s="238" t="s">
        <v>254</v>
      </c>
      <c r="AU134" s="238" t="s">
        <v>82</v>
      </c>
      <c r="AY134" s="16" t="s">
        <v>182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80</v>
      </c>
      <c r="BK134" s="239">
        <f>ROUND(I134*H134,2)</f>
        <v>0</v>
      </c>
      <c r="BL134" s="16" t="s">
        <v>188</v>
      </c>
      <c r="BM134" s="238" t="s">
        <v>735</v>
      </c>
    </row>
    <row r="135" s="13" customFormat="1">
      <c r="A135" s="13"/>
      <c r="B135" s="240"/>
      <c r="C135" s="241"/>
      <c r="D135" s="242" t="s">
        <v>190</v>
      </c>
      <c r="E135" s="243" t="s">
        <v>1</v>
      </c>
      <c r="F135" s="244" t="s">
        <v>349</v>
      </c>
      <c r="G135" s="241"/>
      <c r="H135" s="245">
        <v>20.399999999999999</v>
      </c>
      <c r="I135" s="246"/>
      <c r="J135" s="241"/>
      <c r="K135" s="241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190</v>
      </c>
      <c r="AU135" s="251" t="s">
        <v>82</v>
      </c>
      <c r="AV135" s="13" t="s">
        <v>82</v>
      </c>
      <c r="AW135" s="13" t="s">
        <v>30</v>
      </c>
      <c r="AX135" s="13" t="s">
        <v>80</v>
      </c>
      <c r="AY135" s="251" t="s">
        <v>182</v>
      </c>
    </row>
    <row r="136" s="2" customFormat="1" ht="33" customHeight="1">
      <c r="A136" s="37"/>
      <c r="B136" s="38"/>
      <c r="C136" s="226" t="s">
        <v>203</v>
      </c>
      <c r="D136" s="226" t="s">
        <v>184</v>
      </c>
      <c r="E136" s="227" t="s">
        <v>350</v>
      </c>
      <c r="F136" s="228" t="s">
        <v>351</v>
      </c>
      <c r="G136" s="229" t="s">
        <v>252</v>
      </c>
      <c r="H136" s="230">
        <v>11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38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188</v>
      </c>
      <c r="AT136" s="238" t="s">
        <v>184</v>
      </c>
      <c r="AU136" s="238" t="s">
        <v>82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188</v>
      </c>
      <c r="BM136" s="238" t="s">
        <v>736</v>
      </c>
    </row>
    <row r="137" s="13" customFormat="1">
      <c r="A137" s="13"/>
      <c r="B137" s="240"/>
      <c r="C137" s="241"/>
      <c r="D137" s="242" t="s">
        <v>190</v>
      </c>
      <c r="E137" s="243" t="s">
        <v>1</v>
      </c>
      <c r="F137" s="244" t="s">
        <v>353</v>
      </c>
      <c r="G137" s="241"/>
      <c r="H137" s="245">
        <v>11</v>
      </c>
      <c r="I137" s="246"/>
      <c r="J137" s="241"/>
      <c r="K137" s="241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190</v>
      </c>
      <c r="AU137" s="251" t="s">
        <v>82</v>
      </c>
      <c r="AV137" s="13" t="s">
        <v>82</v>
      </c>
      <c r="AW137" s="13" t="s">
        <v>30</v>
      </c>
      <c r="AX137" s="13" t="s">
        <v>80</v>
      </c>
      <c r="AY137" s="251" t="s">
        <v>182</v>
      </c>
    </row>
    <row r="138" s="2" customFormat="1" ht="24.15" customHeight="1">
      <c r="A138" s="37"/>
      <c r="B138" s="38"/>
      <c r="C138" s="226" t="s">
        <v>207</v>
      </c>
      <c r="D138" s="226" t="s">
        <v>184</v>
      </c>
      <c r="E138" s="227" t="s">
        <v>354</v>
      </c>
      <c r="F138" s="228" t="s">
        <v>355</v>
      </c>
      <c r="G138" s="229" t="s">
        <v>356</v>
      </c>
      <c r="H138" s="230">
        <v>0.02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188</v>
      </c>
      <c r="AT138" s="238" t="s">
        <v>184</v>
      </c>
      <c r="AU138" s="238" t="s">
        <v>82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188</v>
      </c>
      <c r="BM138" s="238" t="s">
        <v>737</v>
      </c>
    </row>
    <row r="139" s="13" customFormat="1">
      <c r="A139" s="13"/>
      <c r="B139" s="240"/>
      <c r="C139" s="241"/>
      <c r="D139" s="242" t="s">
        <v>190</v>
      </c>
      <c r="E139" s="243" t="s">
        <v>1</v>
      </c>
      <c r="F139" s="244" t="s">
        <v>638</v>
      </c>
      <c r="G139" s="241"/>
      <c r="H139" s="245">
        <v>0.02</v>
      </c>
      <c r="I139" s="246"/>
      <c r="J139" s="241"/>
      <c r="K139" s="241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190</v>
      </c>
      <c r="AU139" s="251" t="s">
        <v>82</v>
      </c>
      <c r="AV139" s="13" t="s">
        <v>82</v>
      </c>
      <c r="AW139" s="13" t="s">
        <v>30</v>
      </c>
      <c r="AX139" s="13" t="s">
        <v>80</v>
      </c>
      <c r="AY139" s="251" t="s">
        <v>182</v>
      </c>
    </row>
    <row r="140" s="2" customFormat="1" ht="21.75" customHeight="1">
      <c r="A140" s="37"/>
      <c r="B140" s="38"/>
      <c r="C140" s="252" t="s">
        <v>211</v>
      </c>
      <c r="D140" s="252" t="s">
        <v>254</v>
      </c>
      <c r="E140" s="253" t="s">
        <v>359</v>
      </c>
      <c r="F140" s="254" t="s">
        <v>360</v>
      </c>
      <c r="G140" s="255" t="s">
        <v>262</v>
      </c>
      <c r="H140" s="256">
        <v>40</v>
      </c>
      <c r="I140" s="257"/>
      <c r="J140" s="258">
        <f>ROUND(I140*H140,2)</f>
        <v>0</v>
      </c>
      <c r="K140" s="259"/>
      <c r="L140" s="260"/>
      <c r="M140" s="261" t="s">
        <v>1</v>
      </c>
      <c r="N140" s="262" t="s">
        <v>38</v>
      </c>
      <c r="O140" s="90"/>
      <c r="P140" s="236">
        <f>O140*H140</f>
        <v>0</v>
      </c>
      <c r="Q140" s="236">
        <v>0.00018000000000000001</v>
      </c>
      <c r="R140" s="236">
        <f>Q140*H140</f>
        <v>0.0072000000000000007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217</v>
      </c>
      <c r="AT140" s="238" t="s">
        <v>254</v>
      </c>
      <c r="AU140" s="238" t="s">
        <v>82</v>
      </c>
      <c r="AY140" s="16" t="s">
        <v>182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188</v>
      </c>
      <c r="BM140" s="238" t="s">
        <v>738</v>
      </c>
    </row>
    <row r="141" s="2" customFormat="1" ht="16.5" customHeight="1">
      <c r="A141" s="37"/>
      <c r="B141" s="38"/>
      <c r="C141" s="252" t="s">
        <v>217</v>
      </c>
      <c r="D141" s="252" t="s">
        <v>254</v>
      </c>
      <c r="E141" s="253" t="s">
        <v>362</v>
      </c>
      <c r="F141" s="254" t="s">
        <v>363</v>
      </c>
      <c r="G141" s="255" t="s">
        <v>262</v>
      </c>
      <c r="H141" s="256">
        <v>16</v>
      </c>
      <c r="I141" s="257"/>
      <c r="J141" s="258">
        <f>ROUND(I141*H141,2)</f>
        <v>0</v>
      </c>
      <c r="K141" s="259"/>
      <c r="L141" s="260"/>
      <c r="M141" s="261" t="s">
        <v>1</v>
      </c>
      <c r="N141" s="262" t="s">
        <v>38</v>
      </c>
      <c r="O141" s="90"/>
      <c r="P141" s="236">
        <f>O141*H141</f>
        <v>0</v>
      </c>
      <c r="Q141" s="236">
        <v>9.0000000000000006E-05</v>
      </c>
      <c r="R141" s="236">
        <f>Q141*H141</f>
        <v>0.0014400000000000001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217</v>
      </c>
      <c r="AT141" s="238" t="s">
        <v>254</v>
      </c>
      <c r="AU141" s="238" t="s">
        <v>82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188</v>
      </c>
      <c r="BM141" s="238" t="s">
        <v>739</v>
      </c>
    </row>
    <row r="142" s="13" customFormat="1">
      <c r="A142" s="13"/>
      <c r="B142" s="240"/>
      <c r="C142" s="241"/>
      <c r="D142" s="242" t="s">
        <v>190</v>
      </c>
      <c r="E142" s="243" t="s">
        <v>1</v>
      </c>
      <c r="F142" s="244" t="s">
        <v>641</v>
      </c>
      <c r="G142" s="241"/>
      <c r="H142" s="245">
        <v>16</v>
      </c>
      <c r="I142" s="246"/>
      <c r="J142" s="241"/>
      <c r="K142" s="241"/>
      <c r="L142" s="247"/>
      <c r="M142" s="248"/>
      <c r="N142" s="249"/>
      <c r="O142" s="249"/>
      <c r="P142" s="249"/>
      <c r="Q142" s="249"/>
      <c r="R142" s="249"/>
      <c r="S142" s="249"/>
      <c r="T142" s="25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190</v>
      </c>
      <c r="AU142" s="251" t="s">
        <v>82</v>
      </c>
      <c r="AV142" s="13" t="s">
        <v>82</v>
      </c>
      <c r="AW142" s="13" t="s">
        <v>30</v>
      </c>
      <c r="AX142" s="13" t="s">
        <v>80</v>
      </c>
      <c r="AY142" s="251" t="s">
        <v>182</v>
      </c>
    </row>
    <row r="143" s="2" customFormat="1" ht="16.5" customHeight="1">
      <c r="A143" s="37"/>
      <c r="B143" s="38"/>
      <c r="C143" s="252" t="s">
        <v>222</v>
      </c>
      <c r="D143" s="252" t="s">
        <v>254</v>
      </c>
      <c r="E143" s="253" t="s">
        <v>365</v>
      </c>
      <c r="F143" s="254" t="s">
        <v>366</v>
      </c>
      <c r="G143" s="255" t="s">
        <v>262</v>
      </c>
      <c r="H143" s="256">
        <v>5</v>
      </c>
      <c r="I143" s="257"/>
      <c r="J143" s="258">
        <f>ROUND(I143*H143,2)</f>
        <v>0</v>
      </c>
      <c r="K143" s="259"/>
      <c r="L143" s="260"/>
      <c r="M143" s="261" t="s">
        <v>1</v>
      </c>
      <c r="N143" s="262" t="s">
        <v>38</v>
      </c>
      <c r="O143" s="90"/>
      <c r="P143" s="236">
        <f>O143*H143</f>
        <v>0</v>
      </c>
      <c r="Q143" s="236">
        <v>0.00062</v>
      </c>
      <c r="R143" s="236">
        <f>Q143*H143</f>
        <v>0.0030999999999999999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217</v>
      </c>
      <c r="AT143" s="238" t="s">
        <v>254</v>
      </c>
      <c r="AU143" s="238" t="s">
        <v>82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188</v>
      </c>
      <c r="BM143" s="238" t="s">
        <v>740</v>
      </c>
    </row>
    <row r="144" s="13" customFormat="1">
      <c r="A144" s="13"/>
      <c r="B144" s="240"/>
      <c r="C144" s="241"/>
      <c r="D144" s="242" t="s">
        <v>190</v>
      </c>
      <c r="E144" s="243" t="s">
        <v>1</v>
      </c>
      <c r="F144" s="244" t="s">
        <v>643</v>
      </c>
      <c r="G144" s="241"/>
      <c r="H144" s="245">
        <v>5</v>
      </c>
      <c r="I144" s="246"/>
      <c r="J144" s="241"/>
      <c r="K144" s="241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190</v>
      </c>
      <c r="AU144" s="251" t="s">
        <v>82</v>
      </c>
      <c r="AV144" s="13" t="s">
        <v>82</v>
      </c>
      <c r="AW144" s="13" t="s">
        <v>30</v>
      </c>
      <c r="AX144" s="13" t="s">
        <v>80</v>
      </c>
      <c r="AY144" s="251" t="s">
        <v>182</v>
      </c>
    </row>
    <row r="145" s="2" customFormat="1" ht="16.5" customHeight="1">
      <c r="A145" s="37"/>
      <c r="B145" s="38"/>
      <c r="C145" s="252" t="s">
        <v>228</v>
      </c>
      <c r="D145" s="252" t="s">
        <v>254</v>
      </c>
      <c r="E145" s="253" t="s">
        <v>369</v>
      </c>
      <c r="F145" s="254" t="s">
        <v>370</v>
      </c>
      <c r="G145" s="255" t="s">
        <v>262</v>
      </c>
      <c r="H145" s="256">
        <v>5</v>
      </c>
      <c r="I145" s="257"/>
      <c r="J145" s="258">
        <f>ROUND(I145*H145,2)</f>
        <v>0</v>
      </c>
      <c r="K145" s="259"/>
      <c r="L145" s="260"/>
      <c r="M145" s="261" t="s">
        <v>1</v>
      </c>
      <c r="N145" s="262" t="s">
        <v>38</v>
      </c>
      <c r="O145" s="90"/>
      <c r="P145" s="236">
        <f>O145*H145</f>
        <v>0</v>
      </c>
      <c r="Q145" s="236">
        <v>0.00048999999999999998</v>
      </c>
      <c r="R145" s="236">
        <f>Q145*H145</f>
        <v>0.0024499999999999999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217</v>
      </c>
      <c r="AT145" s="238" t="s">
        <v>254</v>
      </c>
      <c r="AU145" s="238" t="s">
        <v>82</v>
      </c>
      <c r="AY145" s="16" t="s">
        <v>182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188</v>
      </c>
      <c r="BM145" s="238" t="s">
        <v>741</v>
      </c>
    </row>
    <row r="146" s="2" customFormat="1" ht="16.5" customHeight="1">
      <c r="A146" s="37"/>
      <c r="B146" s="38"/>
      <c r="C146" s="252" t="s">
        <v>234</v>
      </c>
      <c r="D146" s="252" t="s">
        <v>254</v>
      </c>
      <c r="E146" s="253" t="s">
        <v>372</v>
      </c>
      <c r="F146" s="254" t="s">
        <v>373</v>
      </c>
      <c r="G146" s="255" t="s">
        <v>262</v>
      </c>
      <c r="H146" s="256">
        <v>5</v>
      </c>
      <c r="I146" s="257"/>
      <c r="J146" s="258">
        <f>ROUND(I146*H146,2)</f>
        <v>0</v>
      </c>
      <c r="K146" s="259"/>
      <c r="L146" s="260"/>
      <c r="M146" s="261" t="s">
        <v>1</v>
      </c>
      <c r="N146" s="262" t="s">
        <v>38</v>
      </c>
      <c r="O146" s="90"/>
      <c r="P146" s="236">
        <f>O146*H146</f>
        <v>0</v>
      </c>
      <c r="Q146" s="236">
        <v>0.00014999999999999999</v>
      </c>
      <c r="R146" s="236">
        <f>Q146*H146</f>
        <v>0.00074999999999999991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217</v>
      </c>
      <c r="AT146" s="238" t="s">
        <v>254</v>
      </c>
      <c r="AU146" s="238" t="s">
        <v>82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188</v>
      </c>
      <c r="BM146" s="238" t="s">
        <v>742</v>
      </c>
    </row>
    <row r="147" s="2" customFormat="1" ht="24.15" customHeight="1">
      <c r="A147" s="37"/>
      <c r="B147" s="38"/>
      <c r="C147" s="226" t="s">
        <v>239</v>
      </c>
      <c r="D147" s="226" t="s">
        <v>184</v>
      </c>
      <c r="E147" s="227" t="s">
        <v>375</v>
      </c>
      <c r="F147" s="228" t="s">
        <v>376</v>
      </c>
      <c r="G147" s="229" t="s">
        <v>356</v>
      </c>
      <c r="H147" s="230">
        <v>0.02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38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188</v>
      </c>
      <c r="AT147" s="238" t="s">
        <v>184</v>
      </c>
      <c r="AU147" s="238" t="s">
        <v>82</v>
      </c>
      <c r="AY147" s="16" t="s">
        <v>182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80</v>
      </c>
      <c r="BK147" s="239">
        <f>ROUND(I147*H147,2)</f>
        <v>0</v>
      </c>
      <c r="BL147" s="16" t="s">
        <v>188</v>
      </c>
      <c r="BM147" s="238" t="s">
        <v>743</v>
      </c>
    </row>
    <row r="148" s="2" customFormat="1" ht="24.15" customHeight="1">
      <c r="A148" s="37"/>
      <c r="B148" s="38"/>
      <c r="C148" s="226" t="s">
        <v>244</v>
      </c>
      <c r="D148" s="226" t="s">
        <v>184</v>
      </c>
      <c r="E148" s="227" t="s">
        <v>378</v>
      </c>
      <c r="F148" s="228" t="s">
        <v>379</v>
      </c>
      <c r="G148" s="229" t="s">
        <v>262</v>
      </c>
      <c r="H148" s="230">
        <v>4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38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188</v>
      </c>
      <c r="AT148" s="238" t="s">
        <v>184</v>
      </c>
      <c r="AU148" s="238" t="s">
        <v>82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188</v>
      </c>
      <c r="BM148" s="238" t="s">
        <v>744</v>
      </c>
    </row>
    <row r="149" s="2" customFormat="1">
      <c r="A149" s="37"/>
      <c r="B149" s="38"/>
      <c r="C149" s="39"/>
      <c r="D149" s="242" t="s">
        <v>381</v>
      </c>
      <c r="E149" s="39"/>
      <c r="F149" s="266" t="s">
        <v>382</v>
      </c>
      <c r="G149" s="39"/>
      <c r="H149" s="39"/>
      <c r="I149" s="267"/>
      <c r="J149" s="39"/>
      <c r="K149" s="39"/>
      <c r="L149" s="43"/>
      <c r="M149" s="268"/>
      <c r="N149" s="269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381</v>
      </c>
      <c r="AU149" s="16" t="s">
        <v>82</v>
      </c>
    </row>
    <row r="150" s="2" customFormat="1" ht="24.15" customHeight="1">
      <c r="A150" s="37"/>
      <c r="B150" s="38"/>
      <c r="C150" s="226" t="s">
        <v>249</v>
      </c>
      <c r="D150" s="226" t="s">
        <v>184</v>
      </c>
      <c r="E150" s="227" t="s">
        <v>383</v>
      </c>
      <c r="F150" s="228" t="s">
        <v>384</v>
      </c>
      <c r="G150" s="229" t="s">
        <v>262</v>
      </c>
      <c r="H150" s="230">
        <v>4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38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188</v>
      </c>
      <c r="AT150" s="238" t="s">
        <v>184</v>
      </c>
      <c r="AU150" s="238" t="s">
        <v>82</v>
      </c>
      <c r="AY150" s="16" t="s">
        <v>182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188</v>
      </c>
      <c r="BM150" s="238" t="s">
        <v>745</v>
      </c>
    </row>
    <row r="151" s="2" customFormat="1">
      <c r="A151" s="37"/>
      <c r="B151" s="38"/>
      <c r="C151" s="39"/>
      <c r="D151" s="242" t="s">
        <v>381</v>
      </c>
      <c r="E151" s="39"/>
      <c r="F151" s="266" t="s">
        <v>386</v>
      </c>
      <c r="G151" s="39"/>
      <c r="H151" s="39"/>
      <c r="I151" s="267"/>
      <c r="J151" s="39"/>
      <c r="K151" s="39"/>
      <c r="L151" s="43"/>
      <c r="M151" s="268"/>
      <c r="N151" s="269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381</v>
      </c>
      <c r="AU151" s="16" t="s">
        <v>82</v>
      </c>
    </row>
    <row r="152" s="2" customFormat="1" ht="21.75" customHeight="1">
      <c r="A152" s="37"/>
      <c r="B152" s="38"/>
      <c r="C152" s="252" t="s">
        <v>8</v>
      </c>
      <c r="D152" s="252" t="s">
        <v>254</v>
      </c>
      <c r="E152" s="253" t="s">
        <v>387</v>
      </c>
      <c r="F152" s="254" t="s">
        <v>388</v>
      </c>
      <c r="G152" s="255" t="s">
        <v>262</v>
      </c>
      <c r="H152" s="256">
        <v>4</v>
      </c>
      <c r="I152" s="257"/>
      <c r="J152" s="258">
        <f>ROUND(I152*H152,2)</f>
        <v>0</v>
      </c>
      <c r="K152" s="259"/>
      <c r="L152" s="260"/>
      <c r="M152" s="261" t="s">
        <v>1</v>
      </c>
      <c r="N152" s="262" t="s">
        <v>38</v>
      </c>
      <c r="O152" s="90"/>
      <c r="P152" s="236">
        <f>O152*H152</f>
        <v>0</v>
      </c>
      <c r="Q152" s="236">
        <v>0.019900000000000001</v>
      </c>
      <c r="R152" s="236">
        <f>Q152*H152</f>
        <v>0.079600000000000004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217</v>
      </c>
      <c r="AT152" s="238" t="s">
        <v>254</v>
      </c>
      <c r="AU152" s="238" t="s">
        <v>82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188</v>
      </c>
      <c r="BM152" s="238" t="s">
        <v>746</v>
      </c>
    </row>
    <row r="153" s="13" customFormat="1">
      <c r="A153" s="13"/>
      <c r="B153" s="240"/>
      <c r="C153" s="241"/>
      <c r="D153" s="242" t="s">
        <v>190</v>
      </c>
      <c r="E153" s="243" t="s">
        <v>1</v>
      </c>
      <c r="F153" s="244" t="s">
        <v>390</v>
      </c>
      <c r="G153" s="241"/>
      <c r="H153" s="245">
        <v>4</v>
      </c>
      <c r="I153" s="246"/>
      <c r="J153" s="241"/>
      <c r="K153" s="241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190</v>
      </c>
      <c r="AU153" s="251" t="s">
        <v>82</v>
      </c>
      <c r="AV153" s="13" t="s">
        <v>82</v>
      </c>
      <c r="AW153" s="13" t="s">
        <v>30</v>
      </c>
      <c r="AX153" s="13" t="s">
        <v>80</v>
      </c>
      <c r="AY153" s="251" t="s">
        <v>182</v>
      </c>
    </row>
    <row r="154" s="2" customFormat="1" ht="16.5" customHeight="1">
      <c r="A154" s="37"/>
      <c r="B154" s="38"/>
      <c r="C154" s="252" t="s">
        <v>259</v>
      </c>
      <c r="D154" s="252" t="s">
        <v>254</v>
      </c>
      <c r="E154" s="253" t="s">
        <v>391</v>
      </c>
      <c r="F154" s="254" t="s">
        <v>392</v>
      </c>
      <c r="G154" s="255" t="s">
        <v>262</v>
      </c>
      <c r="H154" s="256">
        <v>8</v>
      </c>
      <c r="I154" s="257"/>
      <c r="J154" s="258">
        <f>ROUND(I154*H154,2)</f>
        <v>0</v>
      </c>
      <c r="K154" s="259"/>
      <c r="L154" s="260"/>
      <c r="M154" s="261" t="s">
        <v>1</v>
      </c>
      <c r="N154" s="262" t="s">
        <v>38</v>
      </c>
      <c r="O154" s="90"/>
      <c r="P154" s="236">
        <f>O154*H154</f>
        <v>0</v>
      </c>
      <c r="Q154" s="236">
        <v>0.00052999999999999998</v>
      </c>
      <c r="R154" s="236">
        <f>Q154*H154</f>
        <v>0.0042399999999999998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217</v>
      </c>
      <c r="AT154" s="238" t="s">
        <v>254</v>
      </c>
      <c r="AU154" s="238" t="s">
        <v>82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188</v>
      </c>
      <c r="BM154" s="238" t="s">
        <v>747</v>
      </c>
    </row>
    <row r="155" s="13" customFormat="1">
      <c r="A155" s="13"/>
      <c r="B155" s="240"/>
      <c r="C155" s="241"/>
      <c r="D155" s="242" t="s">
        <v>190</v>
      </c>
      <c r="E155" s="243" t="s">
        <v>1</v>
      </c>
      <c r="F155" s="244" t="s">
        <v>394</v>
      </c>
      <c r="G155" s="241"/>
      <c r="H155" s="245">
        <v>8</v>
      </c>
      <c r="I155" s="246"/>
      <c r="J155" s="241"/>
      <c r="K155" s="241"/>
      <c r="L155" s="247"/>
      <c r="M155" s="248"/>
      <c r="N155" s="249"/>
      <c r="O155" s="249"/>
      <c r="P155" s="249"/>
      <c r="Q155" s="249"/>
      <c r="R155" s="249"/>
      <c r="S155" s="249"/>
      <c r="T155" s="25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1" t="s">
        <v>190</v>
      </c>
      <c r="AU155" s="251" t="s">
        <v>82</v>
      </c>
      <c r="AV155" s="13" t="s">
        <v>82</v>
      </c>
      <c r="AW155" s="13" t="s">
        <v>30</v>
      </c>
      <c r="AX155" s="13" t="s">
        <v>80</v>
      </c>
      <c r="AY155" s="251" t="s">
        <v>182</v>
      </c>
    </row>
    <row r="156" s="2" customFormat="1" ht="16.5" customHeight="1">
      <c r="A156" s="37"/>
      <c r="B156" s="38"/>
      <c r="C156" s="252" t="s">
        <v>264</v>
      </c>
      <c r="D156" s="252" t="s">
        <v>254</v>
      </c>
      <c r="E156" s="253" t="s">
        <v>395</v>
      </c>
      <c r="F156" s="254" t="s">
        <v>373</v>
      </c>
      <c r="G156" s="255" t="s">
        <v>262</v>
      </c>
      <c r="H156" s="256">
        <v>8</v>
      </c>
      <c r="I156" s="257"/>
      <c r="J156" s="258">
        <f>ROUND(I156*H156,2)</f>
        <v>0</v>
      </c>
      <c r="K156" s="259"/>
      <c r="L156" s="260"/>
      <c r="M156" s="261" t="s">
        <v>1</v>
      </c>
      <c r="N156" s="262" t="s">
        <v>38</v>
      </c>
      <c r="O156" s="90"/>
      <c r="P156" s="236">
        <f>O156*H156</f>
        <v>0</v>
      </c>
      <c r="Q156" s="236">
        <v>0.00014999999999999999</v>
      </c>
      <c r="R156" s="236">
        <f>Q156*H156</f>
        <v>0.0011999999999999999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217</v>
      </c>
      <c r="AT156" s="238" t="s">
        <v>254</v>
      </c>
      <c r="AU156" s="238" t="s">
        <v>82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188</v>
      </c>
      <c r="BM156" s="238" t="s">
        <v>748</v>
      </c>
    </row>
    <row r="157" s="2" customFormat="1" ht="16.5" customHeight="1">
      <c r="A157" s="37"/>
      <c r="B157" s="38"/>
      <c r="C157" s="252" t="s">
        <v>269</v>
      </c>
      <c r="D157" s="252" t="s">
        <v>254</v>
      </c>
      <c r="E157" s="253" t="s">
        <v>397</v>
      </c>
      <c r="F157" s="254" t="s">
        <v>398</v>
      </c>
      <c r="G157" s="255" t="s">
        <v>262</v>
      </c>
      <c r="H157" s="256">
        <v>8</v>
      </c>
      <c r="I157" s="257"/>
      <c r="J157" s="258">
        <f>ROUND(I157*H157,2)</f>
        <v>0</v>
      </c>
      <c r="K157" s="259"/>
      <c r="L157" s="260"/>
      <c r="M157" s="261" t="s">
        <v>1</v>
      </c>
      <c r="N157" s="262" t="s">
        <v>38</v>
      </c>
      <c r="O157" s="90"/>
      <c r="P157" s="236">
        <f>O157*H157</f>
        <v>0</v>
      </c>
      <c r="Q157" s="236">
        <v>3.0000000000000001E-05</v>
      </c>
      <c r="R157" s="236">
        <f>Q157*H157</f>
        <v>0.00024000000000000001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217</v>
      </c>
      <c r="AT157" s="238" t="s">
        <v>254</v>
      </c>
      <c r="AU157" s="238" t="s">
        <v>82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188</v>
      </c>
      <c r="BM157" s="238" t="s">
        <v>749</v>
      </c>
    </row>
    <row r="158" s="2" customFormat="1" ht="24.15" customHeight="1">
      <c r="A158" s="37"/>
      <c r="B158" s="38"/>
      <c r="C158" s="226" t="s">
        <v>276</v>
      </c>
      <c r="D158" s="226" t="s">
        <v>184</v>
      </c>
      <c r="E158" s="227" t="s">
        <v>400</v>
      </c>
      <c r="F158" s="228" t="s">
        <v>401</v>
      </c>
      <c r="G158" s="229" t="s">
        <v>402</v>
      </c>
      <c r="H158" s="230">
        <v>4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38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188</v>
      </c>
      <c r="AT158" s="238" t="s">
        <v>184</v>
      </c>
      <c r="AU158" s="238" t="s">
        <v>82</v>
      </c>
      <c r="AY158" s="16" t="s">
        <v>182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188</v>
      </c>
      <c r="BM158" s="238" t="s">
        <v>750</v>
      </c>
    </row>
    <row r="159" s="2" customFormat="1" ht="24.15" customHeight="1">
      <c r="A159" s="37"/>
      <c r="B159" s="38"/>
      <c r="C159" s="226" t="s">
        <v>281</v>
      </c>
      <c r="D159" s="226" t="s">
        <v>184</v>
      </c>
      <c r="E159" s="227" t="s">
        <v>404</v>
      </c>
      <c r="F159" s="228" t="s">
        <v>405</v>
      </c>
      <c r="G159" s="229" t="s">
        <v>402</v>
      </c>
      <c r="H159" s="230">
        <v>4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38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188</v>
      </c>
      <c r="AT159" s="238" t="s">
        <v>184</v>
      </c>
      <c r="AU159" s="238" t="s">
        <v>82</v>
      </c>
      <c r="AY159" s="16" t="s">
        <v>182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188</v>
      </c>
      <c r="BM159" s="238" t="s">
        <v>751</v>
      </c>
    </row>
    <row r="160" s="2" customFormat="1" ht="33" customHeight="1">
      <c r="A160" s="37"/>
      <c r="B160" s="38"/>
      <c r="C160" s="226" t="s">
        <v>7</v>
      </c>
      <c r="D160" s="226" t="s">
        <v>184</v>
      </c>
      <c r="E160" s="227" t="s">
        <v>419</v>
      </c>
      <c r="F160" s="228" t="s">
        <v>420</v>
      </c>
      <c r="G160" s="229" t="s">
        <v>322</v>
      </c>
      <c r="H160" s="230">
        <v>5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38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188</v>
      </c>
      <c r="AT160" s="238" t="s">
        <v>184</v>
      </c>
      <c r="AU160" s="238" t="s">
        <v>82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188</v>
      </c>
      <c r="BM160" s="238" t="s">
        <v>752</v>
      </c>
    </row>
    <row r="161" s="13" customFormat="1">
      <c r="A161" s="13"/>
      <c r="B161" s="240"/>
      <c r="C161" s="241"/>
      <c r="D161" s="242" t="s">
        <v>190</v>
      </c>
      <c r="E161" s="243" t="s">
        <v>1</v>
      </c>
      <c r="F161" s="244" t="s">
        <v>422</v>
      </c>
      <c r="G161" s="241"/>
      <c r="H161" s="245">
        <v>5</v>
      </c>
      <c r="I161" s="246"/>
      <c r="J161" s="241"/>
      <c r="K161" s="241"/>
      <c r="L161" s="247"/>
      <c r="M161" s="248"/>
      <c r="N161" s="249"/>
      <c r="O161" s="249"/>
      <c r="P161" s="249"/>
      <c r="Q161" s="249"/>
      <c r="R161" s="249"/>
      <c r="S161" s="249"/>
      <c r="T161" s="25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1" t="s">
        <v>190</v>
      </c>
      <c r="AU161" s="251" t="s">
        <v>82</v>
      </c>
      <c r="AV161" s="13" t="s">
        <v>82</v>
      </c>
      <c r="AW161" s="13" t="s">
        <v>30</v>
      </c>
      <c r="AX161" s="13" t="s">
        <v>80</v>
      </c>
      <c r="AY161" s="251" t="s">
        <v>182</v>
      </c>
    </row>
    <row r="162" s="12" customFormat="1" ht="25.92" customHeight="1">
      <c r="A162" s="12"/>
      <c r="B162" s="210"/>
      <c r="C162" s="211"/>
      <c r="D162" s="212" t="s">
        <v>72</v>
      </c>
      <c r="E162" s="213" t="s">
        <v>317</v>
      </c>
      <c r="F162" s="213" t="s">
        <v>318</v>
      </c>
      <c r="G162" s="211"/>
      <c r="H162" s="211"/>
      <c r="I162" s="214"/>
      <c r="J162" s="215">
        <f>BK162</f>
        <v>0</v>
      </c>
      <c r="K162" s="211"/>
      <c r="L162" s="216"/>
      <c r="M162" s="217"/>
      <c r="N162" s="218"/>
      <c r="O162" s="218"/>
      <c r="P162" s="219">
        <f>P163+P164+P165+P171</f>
        <v>0</v>
      </c>
      <c r="Q162" s="218"/>
      <c r="R162" s="219">
        <f>R163+R164+R165+R171</f>
        <v>0</v>
      </c>
      <c r="S162" s="218"/>
      <c r="T162" s="220">
        <f>T163+T164+T165+T171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188</v>
      </c>
      <c r="AT162" s="222" t="s">
        <v>72</v>
      </c>
      <c r="AU162" s="222" t="s">
        <v>73</v>
      </c>
      <c r="AY162" s="221" t="s">
        <v>182</v>
      </c>
      <c r="BK162" s="223">
        <f>BK163+BK164+BK165+BK171</f>
        <v>0</v>
      </c>
    </row>
    <row r="163" s="2" customFormat="1" ht="16.5" customHeight="1">
      <c r="A163" s="37"/>
      <c r="B163" s="38"/>
      <c r="C163" s="226" t="s">
        <v>289</v>
      </c>
      <c r="D163" s="226" t="s">
        <v>184</v>
      </c>
      <c r="E163" s="227" t="s">
        <v>320</v>
      </c>
      <c r="F163" s="228" t="s">
        <v>321</v>
      </c>
      <c r="G163" s="229" t="s">
        <v>322</v>
      </c>
      <c r="H163" s="230">
        <v>15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38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323</v>
      </c>
      <c r="AT163" s="238" t="s">
        <v>184</v>
      </c>
      <c r="AU163" s="238" t="s">
        <v>80</v>
      </c>
      <c r="AY163" s="16" t="s">
        <v>182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323</v>
      </c>
      <c r="BM163" s="238" t="s">
        <v>753</v>
      </c>
    </row>
    <row r="164" s="13" customFormat="1">
      <c r="A164" s="13"/>
      <c r="B164" s="240"/>
      <c r="C164" s="241"/>
      <c r="D164" s="242" t="s">
        <v>190</v>
      </c>
      <c r="E164" s="243" t="s">
        <v>1</v>
      </c>
      <c r="F164" s="244" t="s">
        <v>424</v>
      </c>
      <c r="G164" s="241"/>
      <c r="H164" s="245">
        <v>15</v>
      </c>
      <c r="I164" s="246"/>
      <c r="J164" s="241"/>
      <c r="K164" s="241"/>
      <c r="L164" s="247"/>
      <c r="M164" s="248"/>
      <c r="N164" s="249"/>
      <c r="O164" s="249"/>
      <c r="P164" s="249"/>
      <c r="Q164" s="249"/>
      <c r="R164" s="249"/>
      <c r="S164" s="249"/>
      <c r="T164" s="25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190</v>
      </c>
      <c r="AU164" s="251" t="s">
        <v>80</v>
      </c>
      <c r="AV164" s="13" t="s">
        <v>82</v>
      </c>
      <c r="AW164" s="13" t="s">
        <v>30</v>
      </c>
      <c r="AX164" s="13" t="s">
        <v>80</v>
      </c>
      <c r="AY164" s="251" t="s">
        <v>182</v>
      </c>
    </row>
    <row r="165" s="12" customFormat="1" ht="22.8" customHeight="1">
      <c r="A165" s="12"/>
      <c r="B165" s="210"/>
      <c r="C165" s="211"/>
      <c r="D165" s="212" t="s">
        <v>72</v>
      </c>
      <c r="E165" s="224" t="s">
        <v>274</v>
      </c>
      <c r="F165" s="224" t="s">
        <v>275</v>
      </c>
      <c r="G165" s="211"/>
      <c r="H165" s="211"/>
      <c r="I165" s="214"/>
      <c r="J165" s="225">
        <f>BK165</f>
        <v>0</v>
      </c>
      <c r="K165" s="211"/>
      <c r="L165" s="216"/>
      <c r="M165" s="217"/>
      <c r="N165" s="218"/>
      <c r="O165" s="218"/>
      <c r="P165" s="219">
        <f>SUM(P166:P170)</f>
        <v>0</v>
      </c>
      <c r="Q165" s="218"/>
      <c r="R165" s="219">
        <f>SUM(R166:R170)</f>
        <v>0</v>
      </c>
      <c r="S165" s="218"/>
      <c r="T165" s="220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80</v>
      </c>
      <c r="AT165" s="222" t="s">
        <v>72</v>
      </c>
      <c r="AU165" s="222" t="s">
        <v>80</v>
      </c>
      <c r="AY165" s="221" t="s">
        <v>182</v>
      </c>
      <c r="BK165" s="223">
        <f>SUM(BK166:BK170)</f>
        <v>0</v>
      </c>
    </row>
    <row r="166" s="2" customFormat="1" ht="24.15" customHeight="1">
      <c r="A166" s="37"/>
      <c r="B166" s="38"/>
      <c r="C166" s="226" t="s">
        <v>293</v>
      </c>
      <c r="D166" s="226" t="s">
        <v>184</v>
      </c>
      <c r="E166" s="227" t="s">
        <v>425</v>
      </c>
      <c r="F166" s="228" t="s">
        <v>426</v>
      </c>
      <c r="G166" s="229" t="s">
        <v>279</v>
      </c>
      <c r="H166" s="230">
        <v>34.945999999999998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38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188</v>
      </c>
      <c r="AT166" s="238" t="s">
        <v>184</v>
      </c>
      <c r="AU166" s="238" t="s">
        <v>82</v>
      </c>
      <c r="AY166" s="16" t="s">
        <v>182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188</v>
      </c>
      <c r="BM166" s="238" t="s">
        <v>754</v>
      </c>
    </row>
    <row r="167" s="2" customFormat="1" ht="24.15" customHeight="1">
      <c r="A167" s="37"/>
      <c r="B167" s="38"/>
      <c r="C167" s="226" t="s">
        <v>298</v>
      </c>
      <c r="D167" s="226" t="s">
        <v>184</v>
      </c>
      <c r="E167" s="227" t="s">
        <v>428</v>
      </c>
      <c r="F167" s="228" t="s">
        <v>429</v>
      </c>
      <c r="G167" s="229" t="s">
        <v>279</v>
      </c>
      <c r="H167" s="230">
        <v>349.45999999999998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38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188</v>
      </c>
      <c r="AT167" s="238" t="s">
        <v>184</v>
      </c>
      <c r="AU167" s="238" t="s">
        <v>82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188</v>
      </c>
      <c r="BM167" s="238" t="s">
        <v>755</v>
      </c>
    </row>
    <row r="168" s="13" customFormat="1">
      <c r="A168" s="13"/>
      <c r="B168" s="240"/>
      <c r="C168" s="241"/>
      <c r="D168" s="242" t="s">
        <v>190</v>
      </c>
      <c r="E168" s="243" t="s">
        <v>1</v>
      </c>
      <c r="F168" s="244" t="s">
        <v>431</v>
      </c>
      <c r="G168" s="241"/>
      <c r="H168" s="245">
        <v>349.45999999999998</v>
      </c>
      <c r="I168" s="246"/>
      <c r="J168" s="241"/>
      <c r="K168" s="241"/>
      <c r="L168" s="247"/>
      <c r="M168" s="248"/>
      <c r="N168" s="249"/>
      <c r="O168" s="249"/>
      <c r="P168" s="249"/>
      <c r="Q168" s="249"/>
      <c r="R168" s="249"/>
      <c r="S168" s="249"/>
      <c r="T168" s="25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1" t="s">
        <v>190</v>
      </c>
      <c r="AU168" s="251" t="s">
        <v>82</v>
      </c>
      <c r="AV168" s="13" t="s">
        <v>82</v>
      </c>
      <c r="AW168" s="13" t="s">
        <v>30</v>
      </c>
      <c r="AX168" s="13" t="s">
        <v>80</v>
      </c>
      <c r="AY168" s="251" t="s">
        <v>182</v>
      </c>
    </row>
    <row r="169" s="2" customFormat="1" ht="24.15" customHeight="1">
      <c r="A169" s="37"/>
      <c r="B169" s="38"/>
      <c r="C169" s="226" t="s">
        <v>304</v>
      </c>
      <c r="D169" s="226" t="s">
        <v>184</v>
      </c>
      <c r="E169" s="227" t="s">
        <v>433</v>
      </c>
      <c r="F169" s="228" t="s">
        <v>434</v>
      </c>
      <c r="G169" s="229" t="s">
        <v>279</v>
      </c>
      <c r="H169" s="230">
        <v>34.945999999999998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38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188</v>
      </c>
      <c r="AT169" s="238" t="s">
        <v>184</v>
      </c>
      <c r="AU169" s="238" t="s">
        <v>82</v>
      </c>
      <c r="AY169" s="16" t="s">
        <v>182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188</v>
      </c>
      <c r="BM169" s="238" t="s">
        <v>756</v>
      </c>
    </row>
    <row r="170" s="2" customFormat="1" ht="24.15" customHeight="1">
      <c r="A170" s="37"/>
      <c r="B170" s="38"/>
      <c r="C170" s="226" t="s">
        <v>311</v>
      </c>
      <c r="D170" s="226" t="s">
        <v>184</v>
      </c>
      <c r="E170" s="227" t="s">
        <v>282</v>
      </c>
      <c r="F170" s="228" t="s">
        <v>283</v>
      </c>
      <c r="G170" s="229" t="s">
        <v>279</v>
      </c>
      <c r="H170" s="230">
        <v>34.945999999999998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38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188</v>
      </c>
      <c r="AT170" s="238" t="s">
        <v>184</v>
      </c>
      <c r="AU170" s="238" t="s">
        <v>82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188</v>
      </c>
      <c r="BM170" s="238" t="s">
        <v>757</v>
      </c>
    </row>
    <row r="171" s="12" customFormat="1" ht="22.8" customHeight="1">
      <c r="A171" s="12"/>
      <c r="B171" s="210"/>
      <c r="C171" s="211"/>
      <c r="D171" s="212" t="s">
        <v>72</v>
      </c>
      <c r="E171" s="224" t="s">
        <v>302</v>
      </c>
      <c r="F171" s="224" t="s">
        <v>303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P172</f>
        <v>0</v>
      </c>
      <c r="Q171" s="218"/>
      <c r="R171" s="219">
        <f>R172</f>
        <v>0</v>
      </c>
      <c r="S171" s="218"/>
      <c r="T171" s="22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80</v>
      </c>
      <c r="AT171" s="222" t="s">
        <v>72</v>
      </c>
      <c r="AU171" s="222" t="s">
        <v>80</v>
      </c>
      <c r="AY171" s="221" t="s">
        <v>182</v>
      </c>
      <c r="BK171" s="223">
        <f>BK172</f>
        <v>0</v>
      </c>
    </row>
    <row r="172" s="2" customFormat="1" ht="21.75" customHeight="1">
      <c r="A172" s="37"/>
      <c r="B172" s="38"/>
      <c r="C172" s="226" t="s">
        <v>319</v>
      </c>
      <c r="D172" s="226" t="s">
        <v>184</v>
      </c>
      <c r="E172" s="227" t="s">
        <v>439</v>
      </c>
      <c r="F172" s="228" t="s">
        <v>440</v>
      </c>
      <c r="G172" s="229" t="s">
        <v>279</v>
      </c>
      <c r="H172" s="230">
        <v>20.5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38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188</v>
      </c>
      <c r="AT172" s="238" t="s">
        <v>184</v>
      </c>
      <c r="AU172" s="238" t="s">
        <v>82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188</v>
      </c>
      <c r="BM172" s="238" t="s">
        <v>758</v>
      </c>
    </row>
    <row r="173" s="12" customFormat="1" ht="25.92" customHeight="1">
      <c r="A173" s="12"/>
      <c r="B173" s="210"/>
      <c r="C173" s="211"/>
      <c r="D173" s="212" t="s">
        <v>72</v>
      </c>
      <c r="E173" s="213" t="s">
        <v>326</v>
      </c>
      <c r="F173" s="213" t="s">
        <v>327</v>
      </c>
      <c r="G173" s="211"/>
      <c r="H173" s="211"/>
      <c r="I173" s="214"/>
      <c r="J173" s="215">
        <f>BK173</f>
        <v>0</v>
      </c>
      <c r="K173" s="211"/>
      <c r="L173" s="216"/>
      <c r="M173" s="217"/>
      <c r="N173" s="218"/>
      <c r="O173" s="218"/>
      <c r="P173" s="219">
        <f>SUM(P174:P176)</f>
        <v>0</v>
      </c>
      <c r="Q173" s="218"/>
      <c r="R173" s="219">
        <f>SUM(R174:R176)</f>
        <v>0</v>
      </c>
      <c r="S173" s="218"/>
      <c r="T173" s="220">
        <f>SUM(T174:T176)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188</v>
      </c>
      <c r="AT173" s="222" t="s">
        <v>72</v>
      </c>
      <c r="AU173" s="222" t="s">
        <v>73</v>
      </c>
      <c r="AY173" s="221" t="s">
        <v>182</v>
      </c>
      <c r="BK173" s="223">
        <f>SUM(BK174:BK176)</f>
        <v>0</v>
      </c>
    </row>
    <row r="174" s="2" customFormat="1" ht="33" customHeight="1">
      <c r="A174" s="37"/>
      <c r="B174" s="38"/>
      <c r="C174" s="226" t="s">
        <v>328</v>
      </c>
      <c r="D174" s="226" t="s">
        <v>184</v>
      </c>
      <c r="E174" s="227" t="s">
        <v>443</v>
      </c>
      <c r="F174" s="228" t="s">
        <v>444</v>
      </c>
      <c r="G174" s="229" t="s">
        <v>262</v>
      </c>
      <c r="H174" s="230">
        <v>1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38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445</v>
      </c>
      <c r="AT174" s="238" t="s">
        <v>184</v>
      </c>
      <c r="AU174" s="238" t="s">
        <v>80</v>
      </c>
      <c r="AY174" s="16" t="s">
        <v>182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445</v>
      </c>
      <c r="BM174" s="238" t="s">
        <v>759</v>
      </c>
    </row>
    <row r="175" s="2" customFormat="1">
      <c r="A175" s="37"/>
      <c r="B175" s="38"/>
      <c r="C175" s="39"/>
      <c r="D175" s="242" t="s">
        <v>381</v>
      </c>
      <c r="E175" s="39"/>
      <c r="F175" s="266" t="s">
        <v>447</v>
      </c>
      <c r="G175" s="39"/>
      <c r="H175" s="39"/>
      <c r="I175" s="267"/>
      <c r="J175" s="39"/>
      <c r="K175" s="39"/>
      <c r="L175" s="43"/>
      <c r="M175" s="268"/>
      <c r="N175" s="269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381</v>
      </c>
      <c r="AU175" s="16" t="s">
        <v>80</v>
      </c>
    </row>
    <row r="176" s="13" customFormat="1">
      <c r="A176" s="13"/>
      <c r="B176" s="240"/>
      <c r="C176" s="241"/>
      <c r="D176" s="242" t="s">
        <v>190</v>
      </c>
      <c r="E176" s="243" t="s">
        <v>1</v>
      </c>
      <c r="F176" s="244" t="s">
        <v>448</v>
      </c>
      <c r="G176" s="241"/>
      <c r="H176" s="245">
        <v>1</v>
      </c>
      <c r="I176" s="246"/>
      <c r="J176" s="241"/>
      <c r="K176" s="241"/>
      <c r="L176" s="247"/>
      <c r="M176" s="263"/>
      <c r="N176" s="264"/>
      <c r="O176" s="264"/>
      <c r="P176" s="264"/>
      <c r="Q176" s="264"/>
      <c r="R176" s="264"/>
      <c r="S176" s="264"/>
      <c r="T176" s="26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1" t="s">
        <v>190</v>
      </c>
      <c r="AU176" s="251" t="s">
        <v>80</v>
      </c>
      <c r="AV176" s="13" t="s">
        <v>82</v>
      </c>
      <c r="AW176" s="13" t="s">
        <v>30</v>
      </c>
      <c r="AX176" s="13" t="s">
        <v>80</v>
      </c>
      <c r="AY176" s="251" t="s">
        <v>182</v>
      </c>
    </row>
    <row r="177" s="2" customFormat="1" ht="6.96" customHeight="1">
      <c r="A177" s="37"/>
      <c r="B177" s="65"/>
      <c r="C177" s="66"/>
      <c r="D177" s="66"/>
      <c r="E177" s="66"/>
      <c r="F177" s="66"/>
      <c r="G177" s="66"/>
      <c r="H177" s="66"/>
      <c r="I177" s="66"/>
      <c r="J177" s="66"/>
      <c r="K177" s="66"/>
      <c r="L177" s="43"/>
      <c r="M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</row>
  </sheetData>
  <sheetProtection sheet="1" autoFilter="0" formatColumns="0" formatRows="0" objects="1" scenarios="1" spinCount="100000" saltValue="VBUWdWSlToRSPh+j38bhp1nlTaK2+959bKHaQ4xxXDm6FPLooUGTSu5lPbBOYN68ae1sSAgEvWcOvnV+wdQvUw==" hashValue="a/pXRSwuaf2jKZT/1SrCc8jpaeoKcndnl4ZaI0FFr5tGW9CgNh9KmbHAKVy0GnJQYKb+HcNFGO3p9hULnpU63Q==" algorithmName="SHA-512" password="CC35"/>
  <autoFilter ref="C125:K17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118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hidden="1" s="1" customFormat="1" ht="24.96" customHeight="1">
      <c r="B4" s="19"/>
      <c r="D4" s="147" t="s">
        <v>145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propustků na TU 1611</v>
      </c>
      <c r="F7" s="149"/>
      <c r="G7" s="149"/>
      <c r="H7" s="149"/>
      <c r="L7" s="19"/>
    </row>
    <row r="8" hidden="1" s="1" customFormat="1" ht="12" customHeight="1">
      <c r="B8" s="19"/>
      <c r="D8" s="149" t="s">
        <v>146</v>
      </c>
      <c r="L8" s="19"/>
    </row>
    <row r="9" hidden="1" s="2" customFormat="1" ht="16.5" customHeight="1">
      <c r="A9" s="37"/>
      <c r="B9" s="43"/>
      <c r="C9" s="37"/>
      <c r="D9" s="37"/>
      <c r="E9" s="150" t="s">
        <v>676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148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760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12. 8. 2022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ROUND((SUM(BE123:BE138)),  2)</f>
        <v>0</v>
      </c>
      <c r="G35" s="37"/>
      <c r="H35" s="37"/>
      <c r="I35" s="163">
        <v>0.20999999999999999</v>
      </c>
      <c r="J35" s="162">
        <f>ROUND(((SUM(BE123:BE138))*I35),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39</v>
      </c>
      <c r="F36" s="162">
        <f>ROUND((SUM(BF123:BF138)),  2)</f>
        <v>0</v>
      </c>
      <c r="G36" s="37"/>
      <c r="H36" s="37"/>
      <c r="I36" s="163">
        <v>0.14999999999999999</v>
      </c>
      <c r="J36" s="162">
        <f>ROUND(((SUM(BF123:BF138))*I36),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ROUND((SUM(BG123:BG138)),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ROUND((SUM(BH123:BH138)),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ROUND((SUM(BI123:BI138)),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propustků na TU 1611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676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148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2022/08/4.3/SO 04 - VRN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12. 8. 2022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151</v>
      </c>
      <c r="D96" s="184"/>
      <c r="E96" s="184"/>
      <c r="F96" s="184"/>
      <c r="G96" s="184"/>
      <c r="H96" s="184"/>
      <c r="I96" s="184"/>
      <c r="J96" s="185" t="s">
        <v>152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153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154</v>
      </c>
    </row>
    <row r="99" hidden="1" s="9" customFormat="1" ht="24.96" customHeight="1">
      <c r="A99" s="9"/>
      <c r="B99" s="187"/>
      <c r="C99" s="188"/>
      <c r="D99" s="189" t="s">
        <v>450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451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3"/>
      <c r="C101" s="132"/>
      <c r="D101" s="194" t="s">
        <v>452</v>
      </c>
      <c r="E101" s="195"/>
      <c r="F101" s="195"/>
      <c r="G101" s="195"/>
      <c r="H101" s="195"/>
      <c r="I101" s="195"/>
      <c r="J101" s="196">
        <f>J132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167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propustků na TU 1611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146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676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148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2022/08/4.3/SO 04 - VRN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12. 8. 2022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168</v>
      </c>
      <c r="D122" s="201" t="s">
        <v>58</v>
      </c>
      <c r="E122" s="201" t="s">
        <v>54</v>
      </c>
      <c r="F122" s="201" t="s">
        <v>55</v>
      </c>
      <c r="G122" s="201" t="s">
        <v>169</v>
      </c>
      <c r="H122" s="201" t="s">
        <v>170</v>
      </c>
      <c r="I122" s="201" t="s">
        <v>171</v>
      </c>
      <c r="J122" s="202" t="s">
        <v>152</v>
      </c>
      <c r="K122" s="203" t="s">
        <v>172</v>
      </c>
      <c r="L122" s="204"/>
      <c r="M122" s="99" t="s">
        <v>1</v>
      </c>
      <c r="N122" s="100" t="s">
        <v>37</v>
      </c>
      <c r="O122" s="100" t="s">
        <v>173</v>
      </c>
      <c r="P122" s="100" t="s">
        <v>174</v>
      </c>
      <c r="Q122" s="100" t="s">
        <v>175</v>
      </c>
      <c r="R122" s="100" t="s">
        <v>176</v>
      </c>
      <c r="S122" s="100" t="s">
        <v>177</v>
      </c>
      <c r="T122" s="101" t="s">
        <v>178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179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</f>
        <v>0</v>
      </c>
      <c r="Q123" s="103"/>
      <c r="R123" s="207">
        <f>R124</f>
        <v>0</v>
      </c>
      <c r="S123" s="103"/>
      <c r="T123" s="208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154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92</v>
      </c>
      <c r="F124" s="213" t="s">
        <v>453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P125+P132</f>
        <v>0</v>
      </c>
      <c r="Q124" s="218"/>
      <c r="R124" s="219">
        <f>R125+R132</f>
        <v>0</v>
      </c>
      <c r="S124" s="218"/>
      <c r="T124" s="220">
        <f>T125+T132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203</v>
      </c>
      <c r="AT124" s="222" t="s">
        <v>72</v>
      </c>
      <c r="AU124" s="222" t="s">
        <v>73</v>
      </c>
      <c r="AY124" s="221" t="s">
        <v>182</v>
      </c>
      <c r="BK124" s="223">
        <f>BK125+BK132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454</v>
      </c>
      <c r="F125" s="224" t="s">
        <v>455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SUM(P126:P131)</f>
        <v>0</v>
      </c>
      <c r="Q125" s="218"/>
      <c r="R125" s="219">
        <f>SUM(R126:R131)</f>
        <v>0</v>
      </c>
      <c r="S125" s="218"/>
      <c r="T125" s="220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203</v>
      </c>
      <c r="AT125" s="222" t="s">
        <v>72</v>
      </c>
      <c r="AU125" s="222" t="s">
        <v>80</v>
      </c>
      <c r="AY125" s="221" t="s">
        <v>182</v>
      </c>
      <c r="BK125" s="223">
        <f>SUM(BK126:BK131)</f>
        <v>0</v>
      </c>
    </row>
    <row r="126" s="2" customFormat="1" ht="16.5" customHeight="1">
      <c r="A126" s="37"/>
      <c r="B126" s="38"/>
      <c r="C126" s="226" t="s">
        <v>80</v>
      </c>
      <c r="D126" s="226" t="s">
        <v>184</v>
      </c>
      <c r="E126" s="227" t="s">
        <v>761</v>
      </c>
      <c r="F126" s="228" t="s">
        <v>762</v>
      </c>
      <c r="G126" s="229" t="s">
        <v>458</v>
      </c>
      <c r="H126" s="230">
        <v>1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459</v>
      </c>
      <c r="AT126" s="238" t="s">
        <v>184</v>
      </c>
      <c r="AU126" s="238" t="s">
        <v>82</v>
      </c>
      <c r="AY126" s="16" t="s">
        <v>182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459</v>
      </c>
      <c r="BM126" s="238" t="s">
        <v>763</v>
      </c>
    </row>
    <row r="127" s="2" customFormat="1" ht="16.5" customHeight="1">
      <c r="A127" s="37"/>
      <c r="B127" s="38"/>
      <c r="C127" s="226" t="s">
        <v>82</v>
      </c>
      <c r="D127" s="226" t="s">
        <v>184</v>
      </c>
      <c r="E127" s="227" t="s">
        <v>456</v>
      </c>
      <c r="F127" s="228" t="s">
        <v>457</v>
      </c>
      <c r="G127" s="229" t="s">
        <v>458</v>
      </c>
      <c r="H127" s="230">
        <v>1</v>
      </c>
      <c r="I127" s="231"/>
      <c r="J127" s="232">
        <f>ROUND(I127*H127,2)</f>
        <v>0</v>
      </c>
      <c r="K127" s="233"/>
      <c r="L127" s="43"/>
      <c r="M127" s="234" t="s">
        <v>1</v>
      </c>
      <c r="N127" s="235" t="s">
        <v>38</v>
      </c>
      <c r="O127" s="90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8" t="s">
        <v>459</v>
      </c>
      <c r="AT127" s="238" t="s">
        <v>184</v>
      </c>
      <c r="AU127" s="238" t="s">
        <v>82</v>
      </c>
      <c r="AY127" s="16" t="s">
        <v>182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6" t="s">
        <v>80</v>
      </c>
      <c r="BK127" s="239">
        <f>ROUND(I127*H127,2)</f>
        <v>0</v>
      </c>
      <c r="BL127" s="16" t="s">
        <v>459</v>
      </c>
      <c r="BM127" s="238" t="s">
        <v>764</v>
      </c>
    </row>
    <row r="128" s="2" customFormat="1">
      <c r="A128" s="37"/>
      <c r="B128" s="38"/>
      <c r="C128" s="39"/>
      <c r="D128" s="242" t="s">
        <v>381</v>
      </c>
      <c r="E128" s="39"/>
      <c r="F128" s="266" t="s">
        <v>461</v>
      </c>
      <c r="G128" s="39"/>
      <c r="H128" s="39"/>
      <c r="I128" s="267"/>
      <c r="J128" s="39"/>
      <c r="K128" s="39"/>
      <c r="L128" s="43"/>
      <c r="M128" s="268"/>
      <c r="N128" s="269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381</v>
      </c>
      <c r="AU128" s="16" t="s">
        <v>82</v>
      </c>
    </row>
    <row r="129" s="2" customFormat="1" ht="16.5" customHeight="1">
      <c r="A129" s="37"/>
      <c r="B129" s="38"/>
      <c r="C129" s="226" t="s">
        <v>195</v>
      </c>
      <c r="D129" s="226" t="s">
        <v>184</v>
      </c>
      <c r="E129" s="227" t="s">
        <v>462</v>
      </c>
      <c r="F129" s="228" t="s">
        <v>463</v>
      </c>
      <c r="G129" s="229" t="s">
        <v>458</v>
      </c>
      <c r="H129" s="230">
        <v>1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38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459</v>
      </c>
      <c r="AT129" s="238" t="s">
        <v>184</v>
      </c>
      <c r="AU129" s="238" t="s">
        <v>82</v>
      </c>
      <c r="AY129" s="16" t="s">
        <v>182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80</v>
      </c>
      <c r="BK129" s="239">
        <f>ROUND(I129*H129,2)</f>
        <v>0</v>
      </c>
      <c r="BL129" s="16" t="s">
        <v>459</v>
      </c>
      <c r="BM129" s="238" t="s">
        <v>765</v>
      </c>
    </row>
    <row r="130" s="2" customFormat="1">
      <c r="A130" s="37"/>
      <c r="B130" s="38"/>
      <c r="C130" s="39"/>
      <c r="D130" s="242" t="s">
        <v>381</v>
      </c>
      <c r="E130" s="39"/>
      <c r="F130" s="266" t="s">
        <v>465</v>
      </c>
      <c r="G130" s="39"/>
      <c r="H130" s="39"/>
      <c r="I130" s="267"/>
      <c r="J130" s="39"/>
      <c r="K130" s="39"/>
      <c r="L130" s="43"/>
      <c r="M130" s="268"/>
      <c r="N130" s="269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381</v>
      </c>
      <c r="AU130" s="16" t="s">
        <v>82</v>
      </c>
    </row>
    <row r="131" s="2" customFormat="1" ht="16.5" customHeight="1">
      <c r="A131" s="37"/>
      <c r="B131" s="38"/>
      <c r="C131" s="226" t="s">
        <v>188</v>
      </c>
      <c r="D131" s="226" t="s">
        <v>184</v>
      </c>
      <c r="E131" s="227" t="s">
        <v>666</v>
      </c>
      <c r="F131" s="228" t="s">
        <v>667</v>
      </c>
      <c r="G131" s="229" t="s">
        <v>458</v>
      </c>
      <c r="H131" s="230">
        <v>1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38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459</v>
      </c>
      <c r="AT131" s="238" t="s">
        <v>184</v>
      </c>
      <c r="AU131" s="238" t="s">
        <v>82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459</v>
      </c>
      <c r="BM131" s="238" t="s">
        <v>766</v>
      </c>
    </row>
    <row r="132" s="12" customFormat="1" ht="22.8" customHeight="1">
      <c r="A132" s="12"/>
      <c r="B132" s="210"/>
      <c r="C132" s="211"/>
      <c r="D132" s="212" t="s">
        <v>72</v>
      </c>
      <c r="E132" s="224" t="s">
        <v>466</v>
      </c>
      <c r="F132" s="224" t="s">
        <v>467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SUM(P133:P138)</f>
        <v>0</v>
      </c>
      <c r="Q132" s="218"/>
      <c r="R132" s="219">
        <f>SUM(R133:R138)</f>
        <v>0</v>
      </c>
      <c r="S132" s="218"/>
      <c r="T132" s="220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203</v>
      </c>
      <c r="AT132" s="222" t="s">
        <v>72</v>
      </c>
      <c r="AU132" s="222" t="s">
        <v>80</v>
      </c>
      <c r="AY132" s="221" t="s">
        <v>182</v>
      </c>
      <c r="BK132" s="223">
        <f>SUM(BK133:BK138)</f>
        <v>0</v>
      </c>
    </row>
    <row r="133" s="2" customFormat="1" ht="16.5" customHeight="1">
      <c r="A133" s="37"/>
      <c r="B133" s="38"/>
      <c r="C133" s="226" t="s">
        <v>203</v>
      </c>
      <c r="D133" s="226" t="s">
        <v>184</v>
      </c>
      <c r="E133" s="227" t="s">
        <v>470</v>
      </c>
      <c r="F133" s="228" t="s">
        <v>471</v>
      </c>
      <c r="G133" s="229" t="s">
        <v>458</v>
      </c>
      <c r="H133" s="230">
        <v>1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38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459</v>
      </c>
      <c r="AT133" s="238" t="s">
        <v>184</v>
      </c>
      <c r="AU133" s="238" t="s">
        <v>82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459</v>
      </c>
      <c r="BM133" s="238" t="s">
        <v>767</v>
      </c>
    </row>
    <row r="134" s="2" customFormat="1" ht="16.5" customHeight="1">
      <c r="A134" s="37"/>
      <c r="B134" s="38"/>
      <c r="C134" s="226" t="s">
        <v>207</v>
      </c>
      <c r="D134" s="226" t="s">
        <v>184</v>
      </c>
      <c r="E134" s="227" t="s">
        <v>670</v>
      </c>
      <c r="F134" s="228" t="s">
        <v>671</v>
      </c>
      <c r="G134" s="229" t="s">
        <v>458</v>
      </c>
      <c r="H134" s="230">
        <v>1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38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459</v>
      </c>
      <c r="AT134" s="238" t="s">
        <v>184</v>
      </c>
      <c r="AU134" s="238" t="s">
        <v>82</v>
      </c>
      <c r="AY134" s="16" t="s">
        <v>182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80</v>
      </c>
      <c r="BK134" s="239">
        <f>ROUND(I134*H134,2)</f>
        <v>0</v>
      </c>
      <c r="BL134" s="16" t="s">
        <v>459</v>
      </c>
      <c r="BM134" s="238" t="s">
        <v>768</v>
      </c>
    </row>
    <row r="135" s="2" customFormat="1" ht="16.5" customHeight="1">
      <c r="A135" s="37"/>
      <c r="B135" s="38"/>
      <c r="C135" s="226" t="s">
        <v>211</v>
      </c>
      <c r="D135" s="226" t="s">
        <v>184</v>
      </c>
      <c r="E135" s="227" t="s">
        <v>473</v>
      </c>
      <c r="F135" s="228" t="s">
        <v>474</v>
      </c>
      <c r="G135" s="229" t="s">
        <v>458</v>
      </c>
      <c r="H135" s="230">
        <v>1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38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459</v>
      </c>
      <c r="AT135" s="238" t="s">
        <v>184</v>
      </c>
      <c r="AU135" s="238" t="s">
        <v>82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459</v>
      </c>
      <c r="BM135" s="238" t="s">
        <v>769</v>
      </c>
    </row>
    <row r="136" s="2" customFormat="1">
      <c r="A136" s="37"/>
      <c r="B136" s="38"/>
      <c r="C136" s="39"/>
      <c r="D136" s="242" t="s">
        <v>381</v>
      </c>
      <c r="E136" s="39"/>
      <c r="F136" s="266" t="s">
        <v>476</v>
      </c>
      <c r="G136" s="39"/>
      <c r="H136" s="39"/>
      <c r="I136" s="267"/>
      <c r="J136" s="39"/>
      <c r="K136" s="39"/>
      <c r="L136" s="43"/>
      <c r="M136" s="268"/>
      <c r="N136" s="269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381</v>
      </c>
      <c r="AU136" s="16" t="s">
        <v>82</v>
      </c>
    </row>
    <row r="137" s="2" customFormat="1" ht="16.5" customHeight="1">
      <c r="A137" s="37"/>
      <c r="B137" s="38"/>
      <c r="C137" s="226" t="s">
        <v>217</v>
      </c>
      <c r="D137" s="226" t="s">
        <v>184</v>
      </c>
      <c r="E137" s="227" t="s">
        <v>480</v>
      </c>
      <c r="F137" s="228" t="s">
        <v>481</v>
      </c>
      <c r="G137" s="229" t="s">
        <v>458</v>
      </c>
      <c r="H137" s="230">
        <v>1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38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459</v>
      </c>
      <c r="AT137" s="238" t="s">
        <v>184</v>
      </c>
      <c r="AU137" s="238" t="s">
        <v>82</v>
      </c>
      <c r="AY137" s="16" t="s">
        <v>182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80</v>
      </c>
      <c r="BK137" s="239">
        <f>ROUND(I137*H137,2)</f>
        <v>0</v>
      </c>
      <c r="BL137" s="16" t="s">
        <v>459</v>
      </c>
      <c r="BM137" s="238" t="s">
        <v>770</v>
      </c>
    </row>
    <row r="138" s="2" customFormat="1" ht="16.5" customHeight="1">
      <c r="A138" s="37"/>
      <c r="B138" s="38"/>
      <c r="C138" s="226" t="s">
        <v>222</v>
      </c>
      <c r="D138" s="226" t="s">
        <v>184</v>
      </c>
      <c r="E138" s="227" t="s">
        <v>483</v>
      </c>
      <c r="F138" s="228" t="s">
        <v>484</v>
      </c>
      <c r="G138" s="229" t="s">
        <v>458</v>
      </c>
      <c r="H138" s="230">
        <v>1</v>
      </c>
      <c r="I138" s="231"/>
      <c r="J138" s="232">
        <f>ROUND(I138*H138,2)</f>
        <v>0</v>
      </c>
      <c r="K138" s="233"/>
      <c r="L138" s="43"/>
      <c r="M138" s="270" t="s">
        <v>1</v>
      </c>
      <c r="N138" s="271" t="s">
        <v>38</v>
      </c>
      <c r="O138" s="272"/>
      <c r="P138" s="273">
        <f>O138*H138</f>
        <v>0</v>
      </c>
      <c r="Q138" s="273">
        <v>0</v>
      </c>
      <c r="R138" s="273">
        <f>Q138*H138</f>
        <v>0</v>
      </c>
      <c r="S138" s="273">
        <v>0</v>
      </c>
      <c r="T138" s="27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459</v>
      </c>
      <c r="AT138" s="238" t="s">
        <v>184</v>
      </c>
      <c r="AU138" s="238" t="s">
        <v>82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459</v>
      </c>
      <c r="BM138" s="238" t="s">
        <v>771</v>
      </c>
    </row>
    <row r="139" s="2" customFormat="1" ht="6.96" customHeight="1">
      <c r="A139" s="37"/>
      <c r="B139" s="65"/>
      <c r="C139" s="66"/>
      <c r="D139" s="66"/>
      <c r="E139" s="66"/>
      <c r="F139" s="66"/>
      <c r="G139" s="66"/>
      <c r="H139" s="66"/>
      <c r="I139" s="66"/>
      <c r="J139" s="66"/>
      <c r="K139" s="66"/>
      <c r="L139" s="43"/>
      <c r="M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</sheetData>
  <sheetProtection sheet="1" autoFilter="0" formatColumns="0" formatRows="0" objects="1" scenarios="1" spinCount="100000" saltValue="i1UF25FnZsZM8qkojfWfQuQJEzKUeQt728UuHyd9j0HCt/Frn57p41HsWQ5YnasVQEMHqoBkWDfoVZvhWiJSwg==" hashValue="l7Hl3Kcz8LzDoHg9pfcvz+8VBud1hKMq3jAnxhHg1SNSWBd5ALj2kAUzGv/Tcd8gRuVH2UM9BB/n9WrJ8D/L2w==" algorithmName="SHA-512" password="CC35"/>
  <autoFilter ref="C122:K1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123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hidden="1" s="1" customFormat="1" ht="24.96" customHeight="1">
      <c r="B4" s="19"/>
      <c r="D4" s="147" t="s">
        <v>145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propustků na TU 1611</v>
      </c>
      <c r="F7" s="149"/>
      <c r="G7" s="149"/>
      <c r="H7" s="149"/>
      <c r="L7" s="19"/>
    </row>
    <row r="8" hidden="1" s="1" customFormat="1" ht="12" customHeight="1">
      <c r="B8" s="19"/>
      <c r="D8" s="149" t="s">
        <v>146</v>
      </c>
      <c r="L8" s="19"/>
    </row>
    <row r="9" hidden="1" s="2" customFormat="1" ht="16.5" customHeight="1">
      <c r="A9" s="37"/>
      <c r="B9" s="43"/>
      <c r="C9" s="37"/>
      <c r="D9" s="37"/>
      <c r="E9" s="150" t="s">
        <v>772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148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773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12. 8. 2022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ROUND((SUM(BE130:BE196)),  2)</f>
        <v>0</v>
      </c>
      <c r="G35" s="37"/>
      <c r="H35" s="37"/>
      <c r="I35" s="163">
        <v>0.20999999999999999</v>
      </c>
      <c r="J35" s="162">
        <f>ROUND(((SUM(BE130:BE196))*I35),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39</v>
      </c>
      <c r="F36" s="162">
        <f>ROUND((SUM(BF130:BF196)),  2)</f>
        <v>0</v>
      </c>
      <c r="G36" s="37"/>
      <c r="H36" s="37"/>
      <c r="I36" s="163">
        <v>0.14999999999999999</v>
      </c>
      <c r="J36" s="162">
        <f>ROUND(((SUM(BF130:BF196))*I36),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ROUND((SUM(BG130:BG196)),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ROUND((SUM(BH130:BH196)),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ROUND((SUM(BI130:BI196)),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propustků na TU 1611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772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148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2022/08/5.1/SO 05 - Stavební část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12. 8. 2022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151</v>
      </c>
      <c r="D96" s="184"/>
      <c r="E96" s="184"/>
      <c r="F96" s="184"/>
      <c r="G96" s="184"/>
      <c r="H96" s="184"/>
      <c r="I96" s="184"/>
      <c r="J96" s="185" t="s">
        <v>152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153</v>
      </c>
      <c r="D98" s="39"/>
      <c r="E98" s="39"/>
      <c r="F98" s="39"/>
      <c r="G98" s="39"/>
      <c r="H98" s="39"/>
      <c r="I98" s="39"/>
      <c r="J98" s="109">
        <f>J130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154</v>
      </c>
    </row>
    <row r="99" hidden="1" s="9" customFormat="1" ht="24.96" customHeight="1">
      <c r="A99" s="9"/>
      <c r="B99" s="187"/>
      <c r="C99" s="188"/>
      <c r="D99" s="189" t="s">
        <v>155</v>
      </c>
      <c r="E99" s="190"/>
      <c r="F99" s="190"/>
      <c r="G99" s="190"/>
      <c r="H99" s="190"/>
      <c r="I99" s="190"/>
      <c r="J99" s="191">
        <f>J131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156</v>
      </c>
      <c r="E100" s="195"/>
      <c r="F100" s="195"/>
      <c r="G100" s="195"/>
      <c r="H100" s="195"/>
      <c r="I100" s="195"/>
      <c r="J100" s="196">
        <f>J132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3"/>
      <c r="C101" s="132"/>
      <c r="D101" s="194" t="s">
        <v>159</v>
      </c>
      <c r="E101" s="195"/>
      <c r="F101" s="195"/>
      <c r="G101" s="195"/>
      <c r="H101" s="195"/>
      <c r="I101" s="195"/>
      <c r="J101" s="196">
        <f>J160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3"/>
      <c r="C102" s="132"/>
      <c r="D102" s="194" t="s">
        <v>160</v>
      </c>
      <c r="E102" s="195"/>
      <c r="F102" s="195"/>
      <c r="G102" s="195"/>
      <c r="H102" s="195"/>
      <c r="I102" s="195"/>
      <c r="J102" s="196">
        <f>J167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3"/>
      <c r="C103" s="132"/>
      <c r="D103" s="194" t="s">
        <v>161</v>
      </c>
      <c r="E103" s="195"/>
      <c r="F103" s="195"/>
      <c r="G103" s="195"/>
      <c r="H103" s="195"/>
      <c r="I103" s="195"/>
      <c r="J103" s="196">
        <f>J177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3"/>
      <c r="C104" s="132"/>
      <c r="D104" s="194" t="s">
        <v>162</v>
      </c>
      <c r="E104" s="195"/>
      <c r="F104" s="195"/>
      <c r="G104" s="195"/>
      <c r="H104" s="195"/>
      <c r="I104" s="195"/>
      <c r="J104" s="196">
        <f>J184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87"/>
      <c r="C105" s="188"/>
      <c r="D105" s="189" t="s">
        <v>163</v>
      </c>
      <c r="E105" s="190"/>
      <c r="F105" s="190"/>
      <c r="G105" s="190"/>
      <c r="H105" s="190"/>
      <c r="I105" s="190"/>
      <c r="J105" s="191">
        <f>J186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93"/>
      <c r="C106" s="132"/>
      <c r="D106" s="194" t="s">
        <v>164</v>
      </c>
      <c r="E106" s="195"/>
      <c r="F106" s="195"/>
      <c r="G106" s="195"/>
      <c r="H106" s="195"/>
      <c r="I106" s="195"/>
      <c r="J106" s="196">
        <f>J187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87"/>
      <c r="C107" s="188"/>
      <c r="D107" s="189" t="s">
        <v>165</v>
      </c>
      <c r="E107" s="190"/>
      <c r="F107" s="190"/>
      <c r="G107" s="190"/>
      <c r="H107" s="190"/>
      <c r="I107" s="190"/>
      <c r="J107" s="191">
        <f>J189</f>
        <v>0</v>
      </c>
      <c r="K107" s="188"/>
      <c r="L107" s="19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9" customFormat="1" ht="24.96" customHeight="1">
      <c r="A108" s="9"/>
      <c r="B108" s="187"/>
      <c r="C108" s="188"/>
      <c r="D108" s="189" t="s">
        <v>166</v>
      </c>
      <c r="E108" s="190"/>
      <c r="F108" s="190"/>
      <c r="G108" s="190"/>
      <c r="H108" s="190"/>
      <c r="I108" s="190"/>
      <c r="J108" s="191">
        <f>J192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hidden="1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hidden="1"/>
    <row r="112" hidden="1"/>
    <row r="113" hidden="1"/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167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82" t="str">
        <f>E7</f>
        <v>Oprava propustků na TU 1611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" customFormat="1" ht="12" customHeight="1">
      <c r="B119" s="20"/>
      <c r="C119" s="31" t="s">
        <v>146</v>
      </c>
      <c r="D119" s="21"/>
      <c r="E119" s="21"/>
      <c r="F119" s="21"/>
      <c r="G119" s="21"/>
      <c r="H119" s="21"/>
      <c r="I119" s="21"/>
      <c r="J119" s="21"/>
      <c r="K119" s="21"/>
      <c r="L119" s="19"/>
    </row>
    <row r="120" s="2" customFormat="1" ht="16.5" customHeight="1">
      <c r="A120" s="37"/>
      <c r="B120" s="38"/>
      <c r="C120" s="39"/>
      <c r="D120" s="39"/>
      <c r="E120" s="182" t="s">
        <v>772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148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E11</f>
        <v>2022/08/5.1/SO 05 - Stavební část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F14</f>
        <v xml:space="preserve"> </v>
      </c>
      <c r="G124" s="39"/>
      <c r="H124" s="39"/>
      <c r="I124" s="31" t="s">
        <v>22</v>
      </c>
      <c r="J124" s="78" t="str">
        <f>IF(J14="","",J14)</f>
        <v>12. 8. 2022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9"/>
      <c r="E126" s="39"/>
      <c r="F126" s="26" t="str">
        <f>E17</f>
        <v xml:space="preserve"> </v>
      </c>
      <c r="G126" s="39"/>
      <c r="H126" s="39"/>
      <c r="I126" s="31" t="s">
        <v>29</v>
      </c>
      <c r="J126" s="35" t="str">
        <f>E23</f>
        <v xml:space="preserve"> 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27</v>
      </c>
      <c r="D127" s="39"/>
      <c r="E127" s="39"/>
      <c r="F127" s="26" t="str">
        <f>IF(E20="","",E20)</f>
        <v>Vyplň údaj</v>
      </c>
      <c r="G127" s="39"/>
      <c r="H127" s="39"/>
      <c r="I127" s="31" t="s">
        <v>31</v>
      </c>
      <c r="J127" s="35" t="str">
        <f>E26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98"/>
      <c r="B129" s="199"/>
      <c r="C129" s="200" t="s">
        <v>168</v>
      </c>
      <c r="D129" s="201" t="s">
        <v>58</v>
      </c>
      <c r="E129" s="201" t="s">
        <v>54</v>
      </c>
      <c r="F129" s="201" t="s">
        <v>55</v>
      </c>
      <c r="G129" s="201" t="s">
        <v>169</v>
      </c>
      <c r="H129" s="201" t="s">
        <v>170</v>
      </c>
      <c r="I129" s="201" t="s">
        <v>171</v>
      </c>
      <c r="J129" s="202" t="s">
        <v>152</v>
      </c>
      <c r="K129" s="203" t="s">
        <v>172</v>
      </c>
      <c r="L129" s="204"/>
      <c r="M129" s="99" t="s">
        <v>1</v>
      </c>
      <c r="N129" s="100" t="s">
        <v>37</v>
      </c>
      <c r="O129" s="100" t="s">
        <v>173</v>
      </c>
      <c r="P129" s="100" t="s">
        <v>174</v>
      </c>
      <c r="Q129" s="100" t="s">
        <v>175</v>
      </c>
      <c r="R129" s="100" t="s">
        <v>176</v>
      </c>
      <c r="S129" s="100" t="s">
        <v>177</v>
      </c>
      <c r="T129" s="101" t="s">
        <v>178</v>
      </c>
      <c r="U129" s="198"/>
      <c r="V129" s="198"/>
      <c r="W129" s="198"/>
      <c r="X129" s="198"/>
      <c r="Y129" s="198"/>
      <c r="Z129" s="198"/>
      <c r="AA129" s="198"/>
      <c r="AB129" s="198"/>
      <c r="AC129" s="198"/>
      <c r="AD129" s="198"/>
      <c r="AE129" s="198"/>
    </row>
    <row r="130" s="2" customFormat="1" ht="22.8" customHeight="1">
      <c r="A130" s="37"/>
      <c r="B130" s="38"/>
      <c r="C130" s="106" t="s">
        <v>179</v>
      </c>
      <c r="D130" s="39"/>
      <c r="E130" s="39"/>
      <c r="F130" s="39"/>
      <c r="G130" s="39"/>
      <c r="H130" s="39"/>
      <c r="I130" s="39"/>
      <c r="J130" s="205">
        <f>BK130</f>
        <v>0</v>
      </c>
      <c r="K130" s="39"/>
      <c r="L130" s="43"/>
      <c r="M130" s="102"/>
      <c r="N130" s="206"/>
      <c r="O130" s="103"/>
      <c r="P130" s="207">
        <f>P131+P186+P189+P192</f>
        <v>0</v>
      </c>
      <c r="Q130" s="103"/>
      <c r="R130" s="207">
        <f>R131+R186+R189+R192</f>
        <v>97.766093400000003</v>
      </c>
      <c r="S130" s="103"/>
      <c r="T130" s="208">
        <f>T131+T186+T189+T192</f>
        <v>19.720800000000001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72</v>
      </c>
      <c r="AU130" s="16" t="s">
        <v>154</v>
      </c>
      <c r="BK130" s="209">
        <f>BK131+BK186+BK189+BK192</f>
        <v>0</v>
      </c>
    </row>
    <row r="131" s="12" customFormat="1" ht="25.92" customHeight="1">
      <c r="A131" s="12"/>
      <c r="B131" s="210"/>
      <c r="C131" s="211"/>
      <c r="D131" s="212" t="s">
        <v>72</v>
      </c>
      <c r="E131" s="213" t="s">
        <v>180</v>
      </c>
      <c r="F131" s="213" t="s">
        <v>181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P132+P160+P167+P177+P184</f>
        <v>0</v>
      </c>
      <c r="Q131" s="218"/>
      <c r="R131" s="219">
        <f>R132+R160+R167+R177+R184</f>
        <v>97.766093400000003</v>
      </c>
      <c r="S131" s="218"/>
      <c r="T131" s="220">
        <f>T132+T160+T167+T177+T184</f>
        <v>19.720800000000001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80</v>
      </c>
      <c r="AT131" s="222" t="s">
        <v>72</v>
      </c>
      <c r="AU131" s="222" t="s">
        <v>73</v>
      </c>
      <c r="AY131" s="221" t="s">
        <v>182</v>
      </c>
      <c r="BK131" s="223">
        <f>BK132+BK160+BK167+BK177+BK184</f>
        <v>0</v>
      </c>
    </row>
    <row r="132" s="12" customFormat="1" ht="22.8" customHeight="1">
      <c r="A132" s="12"/>
      <c r="B132" s="210"/>
      <c r="C132" s="211"/>
      <c r="D132" s="212" t="s">
        <v>72</v>
      </c>
      <c r="E132" s="224" t="s">
        <v>80</v>
      </c>
      <c r="F132" s="224" t="s">
        <v>183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SUM(P133:P159)</f>
        <v>0</v>
      </c>
      <c r="Q132" s="218"/>
      <c r="R132" s="219">
        <f>SUM(R133:R159)</f>
        <v>89.606359999999995</v>
      </c>
      <c r="S132" s="218"/>
      <c r="T132" s="220">
        <f>SUM(T133:T159)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80</v>
      </c>
      <c r="AT132" s="222" t="s">
        <v>72</v>
      </c>
      <c r="AU132" s="222" t="s">
        <v>80</v>
      </c>
      <c r="AY132" s="221" t="s">
        <v>182</v>
      </c>
      <c r="BK132" s="223">
        <f>SUM(BK133:BK159)</f>
        <v>0</v>
      </c>
    </row>
    <row r="133" s="2" customFormat="1" ht="24.15" customHeight="1">
      <c r="A133" s="37"/>
      <c r="B133" s="38"/>
      <c r="C133" s="226" t="s">
        <v>80</v>
      </c>
      <c r="D133" s="226" t="s">
        <v>184</v>
      </c>
      <c r="E133" s="227" t="s">
        <v>678</v>
      </c>
      <c r="F133" s="228" t="s">
        <v>679</v>
      </c>
      <c r="G133" s="229" t="s">
        <v>252</v>
      </c>
      <c r="H133" s="230">
        <v>12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38</v>
      </c>
      <c r="O133" s="90"/>
      <c r="P133" s="236">
        <f>O133*H133</f>
        <v>0</v>
      </c>
      <c r="Q133" s="236">
        <v>0.06053</v>
      </c>
      <c r="R133" s="236">
        <f>Q133*H133</f>
        <v>0.72636000000000001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188</v>
      </c>
      <c r="AT133" s="238" t="s">
        <v>184</v>
      </c>
      <c r="AU133" s="238" t="s">
        <v>82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188</v>
      </c>
      <c r="BM133" s="238" t="s">
        <v>774</v>
      </c>
    </row>
    <row r="134" s="2" customFormat="1" ht="37.8" customHeight="1">
      <c r="A134" s="37"/>
      <c r="B134" s="38"/>
      <c r="C134" s="226" t="s">
        <v>82</v>
      </c>
      <c r="D134" s="226" t="s">
        <v>184</v>
      </c>
      <c r="E134" s="227" t="s">
        <v>533</v>
      </c>
      <c r="F134" s="228" t="s">
        <v>534</v>
      </c>
      <c r="G134" s="229" t="s">
        <v>187</v>
      </c>
      <c r="H134" s="230">
        <v>94.159999999999997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38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188</v>
      </c>
      <c r="AT134" s="238" t="s">
        <v>184</v>
      </c>
      <c r="AU134" s="238" t="s">
        <v>82</v>
      </c>
      <c r="AY134" s="16" t="s">
        <v>182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80</v>
      </c>
      <c r="BK134" s="239">
        <f>ROUND(I134*H134,2)</f>
        <v>0</v>
      </c>
      <c r="BL134" s="16" t="s">
        <v>188</v>
      </c>
      <c r="BM134" s="238" t="s">
        <v>775</v>
      </c>
    </row>
    <row r="135" s="13" customFormat="1">
      <c r="A135" s="13"/>
      <c r="B135" s="240"/>
      <c r="C135" s="241"/>
      <c r="D135" s="242" t="s">
        <v>190</v>
      </c>
      <c r="E135" s="243" t="s">
        <v>1</v>
      </c>
      <c r="F135" s="244" t="s">
        <v>776</v>
      </c>
      <c r="G135" s="241"/>
      <c r="H135" s="245">
        <v>80.799999999999997</v>
      </c>
      <c r="I135" s="246"/>
      <c r="J135" s="241"/>
      <c r="K135" s="241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190</v>
      </c>
      <c r="AU135" s="251" t="s">
        <v>82</v>
      </c>
      <c r="AV135" s="13" t="s">
        <v>82</v>
      </c>
      <c r="AW135" s="13" t="s">
        <v>30</v>
      </c>
      <c r="AX135" s="13" t="s">
        <v>73</v>
      </c>
      <c r="AY135" s="251" t="s">
        <v>182</v>
      </c>
    </row>
    <row r="136" s="13" customFormat="1">
      <c r="A136" s="13"/>
      <c r="B136" s="240"/>
      <c r="C136" s="241"/>
      <c r="D136" s="242" t="s">
        <v>190</v>
      </c>
      <c r="E136" s="243" t="s">
        <v>1</v>
      </c>
      <c r="F136" s="244" t="s">
        <v>777</v>
      </c>
      <c r="G136" s="241"/>
      <c r="H136" s="245">
        <v>6.5999999999999996</v>
      </c>
      <c r="I136" s="246"/>
      <c r="J136" s="241"/>
      <c r="K136" s="241"/>
      <c r="L136" s="247"/>
      <c r="M136" s="248"/>
      <c r="N136" s="249"/>
      <c r="O136" s="249"/>
      <c r="P136" s="249"/>
      <c r="Q136" s="249"/>
      <c r="R136" s="249"/>
      <c r="S136" s="249"/>
      <c r="T136" s="25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1" t="s">
        <v>190</v>
      </c>
      <c r="AU136" s="251" t="s">
        <v>82</v>
      </c>
      <c r="AV136" s="13" t="s">
        <v>82</v>
      </c>
      <c r="AW136" s="13" t="s">
        <v>30</v>
      </c>
      <c r="AX136" s="13" t="s">
        <v>73</v>
      </c>
      <c r="AY136" s="251" t="s">
        <v>182</v>
      </c>
    </row>
    <row r="137" s="13" customFormat="1">
      <c r="A137" s="13"/>
      <c r="B137" s="240"/>
      <c r="C137" s="241"/>
      <c r="D137" s="242" t="s">
        <v>190</v>
      </c>
      <c r="E137" s="243" t="s">
        <v>1</v>
      </c>
      <c r="F137" s="244" t="s">
        <v>538</v>
      </c>
      <c r="G137" s="241"/>
      <c r="H137" s="245">
        <v>5.7599999999999998</v>
      </c>
      <c r="I137" s="246"/>
      <c r="J137" s="241"/>
      <c r="K137" s="241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190</v>
      </c>
      <c r="AU137" s="251" t="s">
        <v>82</v>
      </c>
      <c r="AV137" s="13" t="s">
        <v>82</v>
      </c>
      <c r="AW137" s="13" t="s">
        <v>30</v>
      </c>
      <c r="AX137" s="13" t="s">
        <v>73</v>
      </c>
      <c r="AY137" s="251" t="s">
        <v>182</v>
      </c>
    </row>
    <row r="138" s="13" customFormat="1">
      <c r="A138" s="13"/>
      <c r="B138" s="240"/>
      <c r="C138" s="241"/>
      <c r="D138" s="242" t="s">
        <v>190</v>
      </c>
      <c r="E138" s="243" t="s">
        <v>1</v>
      </c>
      <c r="F138" s="244" t="s">
        <v>539</v>
      </c>
      <c r="G138" s="241"/>
      <c r="H138" s="245">
        <v>1</v>
      </c>
      <c r="I138" s="246"/>
      <c r="J138" s="241"/>
      <c r="K138" s="241"/>
      <c r="L138" s="247"/>
      <c r="M138" s="248"/>
      <c r="N138" s="249"/>
      <c r="O138" s="249"/>
      <c r="P138" s="249"/>
      <c r="Q138" s="249"/>
      <c r="R138" s="249"/>
      <c r="S138" s="249"/>
      <c r="T138" s="25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1" t="s">
        <v>190</v>
      </c>
      <c r="AU138" s="251" t="s">
        <v>82</v>
      </c>
      <c r="AV138" s="13" t="s">
        <v>82</v>
      </c>
      <c r="AW138" s="13" t="s">
        <v>30</v>
      </c>
      <c r="AX138" s="13" t="s">
        <v>73</v>
      </c>
      <c r="AY138" s="251" t="s">
        <v>182</v>
      </c>
    </row>
    <row r="139" s="14" customFormat="1">
      <c r="A139" s="14"/>
      <c r="B139" s="275"/>
      <c r="C139" s="276"/>
      <c r="D139" s="242" t="s">
        <v>190</v>
      </c>
      <c r="E139" s="277" t="s">
        <v>1</v>
      </c>
      <c r="F139" s="278" t="s">
        <v>540</v>
      </c>
      <c r="G139" s="276"/>
      <c r="H139" s="279">
        <v>94.159999999999997</v>
      </c>
      <c r="I139" s="280"/>
      <c r="J139" s="276"/>
      <c r="K139" s="276"/>
      <c r="L139" s="281"/>
      <c r="M139" s="282"/>
      <c r="N139" s="283"/>
      <c r="O139" s="283"/>
      <c r="P139" s="283"/>
      <c r="Q139" s="283"/>
      <c r="R139" s="283"/>
      <c r="S139" s="283"/>
      <c r="T139" s="28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85" t="s">
        <v>190</v>
      </c>
      <c r="AU139" s="285" t="s">
        <v>82</v>
      </c>
      <c r="AV139" s="14" t="s">
        <v>188</v>
      </c>
      <c r="AW139" s="14" t="s">
        <v>30</v>
      </c>
      <c r="AX139" s="14" t="s">
        <v>80</v>
      </c>
      <c r="AY139" s="285" t="s">
        <v>182</v>
      </c>
    </row>
    <row r="140" s="2" customFormat="1" ht="37.8" customHeight="1">
      <c r="A140" s="37"/>
      <c r="B140" s="38"/>
      <c r="C140" s="226" t="s">
        <v>195</v>
      </c>
      <c r="D140" s="226" t="s">
        <v>184</v>
      </c>
      <c r="E140" s="227" t="s">
        <v>541</v>
      </c>
      <c r="F140" s="228" t="s">
        <v>542</v>
      </c>
      <c r="G140" s="229" t="s">
        <v>187</v>
      </c>
      <c r="H140" s="230">
        <v>94.159999999999997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188</v>
      </c>
      <c r="AT140" s="238" t="s">
        <v>184</v>
      </c>
      <c r="AU140" s="238" t="s">
        <v>82</v>
      </c>
      <c r="AY140" s="16" t="s">
        <v>182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188</v>
      </c>
      <c r="BM140" s="238" t="s">
        <v>778</v>
      </c>
    </row>
    <row r="141" s="2" customFormat="1" ht="33" customHeight="1">
      <c r="A141" s="37"/>
      <c r="B141" s="38"/>
      <c r="C141" s="226" t="s">
        <v>188</v>
      </c>
      <c r="D141" s="226" t="s">
        <v>184</v>
      </c>
      <c r="E141" s="227" t="s">
        <v>544</v>
      </c>
      <c r="F141" s="228" t="s">
        <v>545</v>
      </c>
      <c r="G141" s="229" t="s">
        <v>187</v>
      </c>
      <c r="H141" s="230">
        <v>94.159999999999997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38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188</v>
      </c>
      <c r="AT141" s="238" t="s">
        <v>184</v>
      </c>
      <c r="AU141" s="238" t="s">
        <v>82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188</v>
      </c>
      <c r="BM141" s="238" t="s">
        <v>779</v>
      </c>
    </row>
    <row r="142" s="2" customFormat="1" ht="37.8" customHeight="1">
      <c r="A142" s="37"/>
      <c r="B142" s="38"/>
      <c r="C142" s="226" t="s">
        <v>203</v>
      </c>
      <c r="D142" s="226" t="s">
        <v>184</v>
      </c>
      <c r="E142" s="227" t="s">
        <v>547</v>
      </c>
      <c r="F142" s="228" t="s">
        <v>548</v>
      </c>
      <c r="G142" s="229" t="s">
        <v>187</v>
      </c>
      <c r="H142" s="230">
        <v>94.159999999999997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38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188</v>
      </c>
      <c r="AT142" s="238" t="s">
        <v>184</v>
      </c>
      <c r="AU142" s="238" t="s">
        <v>82</v>
      </c>
      <c r="AY142" s="16" t="s">
        <v>182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80</v>
      </c>
      <c r="BK142" s="239">
        <f>ROUND(I142*H142,2)</f>
        <v>0</v>
      </c>
      <c r="BL142" s="16" t="s">
        <v>188</v>
      </c>
      <c r="BM142" s="238" t="s">
        <v>780</v>
      </c>
    </row>
    <row r="143" s="2" customFormat="1" ht="24.15" customHeight="1">
      <c r="A143" s="37"/>
      <c r="B143" s="38"/>
      <c r="C143" s="226" t="s">
        <v>207</v>
      </c>
      <c r="D143" s="226" t="s">
        <v>184</v>
      </c>
      <c r="E143" s="227" t="s">
        <v>550</v>
      </c>
      <c r="F143" s="228" t="s">
        <v>551</v>
      </c>
      <c r="G143" s="229" t="s">
        <v>187</v>
      </c>
      <c r="H143" s="230">
        <v>94.159999999999997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38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188</v>
      </c>
      <c r="AT143" s="238" t="s">
        <v>184</v>
      </c>
      <c r="AU143" s="238" t="s">
        <v>82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188</v>
      </c>
      <c r="BM143" s="238" t="s">
        <v>781</v>
      </c>
    </row>
    <row r="144" s="2" customFormat="1" ht="24.15" customHeight="1">
      <c r="A144" s="37"/>
      <c r="B144" s="38"/>
      <c r="C144" s="226" t="s">
        <v>211</v>
      </c>
      <c r="D144" s="226" t="s">
        <v>184</v>
      </c>
      <c r="E144" s="227" t="s">
        <v>553</v>
      </c>
      <c r="F144" s="228" t="s">
        <v>554</v>
      </c>
      <c r="G144" s="229" t="s">
        <v>187</v>
      </c>
      <c r="H144" s="230">
        <v>94.159999999999997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38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188</v>
      </c>
      <c r="AT144" s="238" t="s">
        <v>184</v>
      </c>
      <c r="AU144" s="238" t="s">
        <v>82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188</v>
      </c>
      <c r="BM144" s="238" t="s">
        <v>782</v>
      </c>
    </row>
    <row r="145" s="2" customFormat="1" ht="24.15" customHeight="1">
      <c r="A145" s="37"/>
      <c r="B145" s="38"/>
      <c r="C145" s="226" t="s">
        <v>217</v>
      </c>
      <c r="D145" s="226" t="s">
        <v>184</v>
      </c>
      <c r="E145" s="227" t="s">
        <v>556</v>
      </c>
      <c r="F145" s="228" t="s">
        <v>557</v>
      </c>
      <c r="G145" s="229" t="s">
        <v>187</v>
      </c>
      <c r="H145" s="230">
        <v>9.9000000000000004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38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188</v>
      </c>
      <c r="AT145" s="238" t="s">
        <v>184</v>
      </c>
      <c r="AU145" s="238" t="s">
        <v>82</v>
      </c>
      <c r="AY145" s="16" t="s">
        <v>182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188</v>
      </c>
      <c r="BM145" s="238" t="s">
        <v>783</v>
      </c>
    </row>
    <row r="146" s="13" customFormat="1">
      <c r="A146" s="13"/>
      <c r="B146" s="240"/>
      <c r="C146" s="241"/>
      <c r="D146" s="242" t="s">
        <v>190</v>
      </c>
      <c r="E146" s="243" t="s">
        <v>1</v>
      </c>
      <c r="F146" s="244" t="s">
        <v>784</v>
      </c>
      <c r="G146" s="241"/>
      <c r="H146" s="245">
        <v>9.9000000000000004</v>
      </c>
      <c r="I146" s="246"/>
      <c r="J146" s="241"/>
      <c r="K146" s="241"/>
      <c r="L146" s="247"/>
      <c r="M146" s="248"/>
      <c r="N146" s="249"/>
      <c r="O146" s="249"/>
      <c r="P146" s="249"/>
      <c r="Q146" s="249"/>
      <c r="R146" s="249"/>
      <c r="S146" s="249"/>
      <c r="T146" s="25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1" t="s">
        <v>190</v>
      </c>
      <c r="AU146" s="251" t="s">
        <v>82</v>
      </c>
      <c r="AV146" s="13" t="s">
        <v>82</v>
      </c>
      <c r="AW146" s="13" t="s">
        <v>30</v>
      </c>
      <c r="AX146" s="13" t="s">
        <v>80</v>
      </c>
      <c r="AY146" s="251" t="s">
        <v>182</v>
      </c>
    </row>
    <row r="147" s="2" customFormat="1" ht="16.5" customHeight="1">
      <c r="A147" s="37"/>
      <c r="B147" s="38"/>
      <c r="C147" s="252" t="s">
        <v>222</v>
      </c>
      <c r="D147" s="252" t="s">
        <v>254</v>
      </c>
      <c r="E147" s="253" t="s">
        <v>560</v>
      </c>
      <c r="F147" s="254" t="s">
        <v>561</v>
      </c>
      <c r="G147" s="255" t="s">
        <v>279</v>
      </c>
      <c r="H147" s="256">
        <v>19.800000000000001</v>
      </c>
      <c r="I147" s="257"/>
      <c r="J147" s="258">
        <f>ROUND(I147*H147,2)</f>
        <v>0</v>
      </c>
      <c r="K147" s="259"/>
      <c r="L147" s="260"/>
      <c r="M147" s="261" t="s">
        <v>1</v>
      </c>
      <c r="N147" s="262" t="s">
        <v>38</v>
      </c>
      <c r="O147" s="90"/>
      <c r="P147" s="236">
        <f>O147*H147</f>
        <v>0</v>
      </c>
      <c r="Q147" s="236">
        <v>1</v>
      </c>
      <c r="R147" s="236">
        <f>Q147*H147</f>
        <v>19.800000000000001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217</v>
      </c>
      <c r="AT147" s="238" t="s">
        <v>254</v>
      </c>
      <c r="AU147" s="238" t="s">
        <v>82</v>
      </c>
      <c r="AY147" s="16" t="s">
        <v>182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80</v>
      </c>
      <c r="BK147" s="239">
        <f>ROUND(I147*H147,2)</f>
        <v>0</v>
      </c>
      <c r="BL147" s="16" t="s">
        <v>188</v>
      </c>
      <c r="BM147" s="238" t="s">
        <v>785</v>
      </c>
    </row>
    <row r="148" s="13" customFormat="1">
      <c r="A148" s="13"/>
      <c r="B148" s="240"/>
      <c r="C148" s="241"/>
      <c r="D148" s="242" t="s">
        <v>190</v>
      </c>
      <c r="E148" s="243" t="s">
        <v>1</v>
      </c>
      <c r="F148" s="244" t="s">
        <v>786</v>
      </c>
      <c r="G148" s="241"/>
      <c r="H148" s="245">
        <v>19.800000000000001</v>
      </c>
      <c r="I148" s="246"/>
      <c r="J148" s="241"/>
      <c r="K148" s="241"/>
      <c r="L148" s="247"/>
      <c r="M148" s="248"/>
      <c r="N148" s="249"/>
      <c r="O148" s="249"/>
      <c r="P148" s="249"/>
      <c r="Q148" s="249"/>
      <c r="R148" s="249"/>
      <c r="S148" s="249"/>
      <c r="T148" s="25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190</v>
      </c>
      <c r="AU148" s="251" t="s">
        <v>82</v>
      </c>
      <c r="AV148" s="13" t="s">
        <v>82</v>
      </c>
      <c r="AW148" s="13" t="s">
        <v>30</v>
      </c>
      <c r="AX148" s="13" t="s">
        <v>80</v>
      </c>
      <c r="AY148" s="251" t="s">
        <v>182</v>
      </c>
    </row>
    <row r="149" s="2" customFormat="1" ht="33" customHeight="1">
      <c r="A149" s="37"/>
      <c r="B149" s="38"/>
      <c r="C149" s="226" t="s">
        <v>228</v>
      </c>
      <c r="D149" s="226" t="s">
        <v>184</v>
      </c>
      <c r="E149" s="227" t="s">
        <v>563</v>
      </c>
      <c r="F149" s="228" t="s">
        <v>564</v>
      </c>
      <c r="G149" s="229" t="s">
        <v>187</v>
      </c>
      <c r="H149" s="230">
        <v>34.539999999999999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38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188</v>
      </c>
      <c r="AT149" s="238" t="s">
        <v>184</v>
      </c>
      <c r="AU149" s="238" t="s">
        <v>82</v>
      </c>
      <c r="AY149" s="16" t="s">
        <v>182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80</v>
      </c>
      <c r="BK149" s="239">
        <f>ROUND(I149*H149,2)</f>
        <v>0</v>
      </c>
      <c r="BL149" s="16" t="s">
        <v>188</v>
      </c>
      <c r="BM149" s="238" t="s">
        <v>787</v>
      </c>
    </row>
    <row r="150" s="13" customFormat="1">
      <c r="A150" s="13"/>
      <c r="B150" s="240"/>
      <c r="C150" s="241"/>
      <c r="D150" s="242" t="s">
        <v>190</v>
      </c>
      <c r="E150" s="243" t="s">
        <v>1</v>
      </c>
      <c r="F150" s="244" t="s">
        <v>788</v>
      </c>
      <c r="G150" s="241"/>
      <c r="H150" s="245">
        <v>34.539999999999999</v>
      </c>
      <c r="I150" s="246"/>
      <c r="J150" s="241"/>
      <c r="K150" s="241"/>
      <c r="L150" s="247"/>
      <c r="M150" s="248"/>
      <c r="N150" s="249"/>
      <c r="O150" s="249"/>
      <c r="P150" s="249"/>
      <c r="Q150" s="249"/>
      <c r="R150" s="249"/>
      <c r="S150" s="249"/>
      <c r="T150" s="25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190</v>
      </c>
      <c r="AU150" s="251" t="s">
        <v>82</v>
      </c>
      <c r="AV150" s="13" t="s">
        <v>82</v>
      </c>
      <c r="AW150" s="13" t="s">
        <v>30</v>
      </c>
      <c r="AX150" s="13" t="s">
        <v>80</v>
      </c>
      <c r="AY150" s="251" t="s">
        <v>182</v>
      </c>
    </row>
    <row r="151" s="2" customFormat="1" ht="16.5" customHeight="1">
      <c r="A151" s="37"/>
      <c r="B151" s="38"/>
      <c r="C151" s="252" t="s">
        <v>234</v>
      </c>
      <c r="D151" s="252" t="s">
        <v>254</v>
      </c>
      <c r="E151" s="253" t="s">
        <v>505</v>
      </c>
      <c r="F151" s="254" t="s">
        <v>506</v>
      </c>
      <c r="G151" s="255" t="s">
        <v>279</v>
      </c>
      <c r="H151" s="256">
        <v>69.079999999999998</v>
      </c>
      <c r="I151" s="257"/>
      <c r="J151" s="258">
        <f>ROUND(I151*H151,2)</f>
        <v>0</v>
      </c>
      <c r="K151" s="259"/>
      <c r="L151" s="260"/>
      <c r="M151" s="261" t="s">
        <v>1</v>
      </c>
      <c r="N151" s="262" t="s">
        <v>38</v>
      </c>
      <c r="O151" s="90"/>
      <c r="P151" s="236">
        <f>O151*H151</f>
        <v>0</v>
      </c>
      <c r="Q151" s="236">
        <v>1</v>
      </c>
      <c r="R151" s="236">
        <f>Q151*H151</f>
        <v>69.079999999999998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217</v>
      </c>
      <c r="AT151" s="238" t="s">
        <v>254</v>
      </c>
      <c r="AU151" s="238" t="s">
        <v>82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188</v>
      </c>
      <c r="BM151" s="238" t="s">
        <v>789</v>
      </c>
    </row>
    <row r="152" s="13" customFormat="1">
      <c r="A152" s="13"/>
      <c r="B152" s="240"/>
      <c r="C152" s="241"/>
      <c r="D152" s="242" t="s">
        <v>190</v>
      </c>
      <c r="E152" s="243" t="s">
        <v>1</v>
      </c>
      <c r="F152" s="244" t="s">
        <v>790</v>
      </c>
      <c r="G152" s="241"/>
      <c r="H152" s="245">
        <v>69.079999999999998</v>
      </c>
      <c r="I152" s="246"/>
      <c r="J152" s="241"/>
      <c r="K152" s="241"/>
      <c r="L152" s="247"/>
      <c r="M152" s="248"/>
      <c r="N152" s="249"/>
      <c r="O152" s="249"/>
      <c r="P152" s="249"/>
      <c r="Q152" s="249"/>
      <c r="R152" s="249"/>
      <c r="S152" s="249"/>
      <c r="T152" s="25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1" t="s">
        <v>190</v>
      </c>
      <c r="AU152" s="251" t="s">
        <v>82</v>
      </c>
      <c r="AV152" s="13" t="s">
        <v>82</v>
      </c>
      <c r="AW152" s="13" t="s">
        <v>30</v>
      </c>
      <c r="AX152" s="13" t="s">
        <v>80</v>
      </c>
      <c r="AY152" s="251" t="s">
        <v>182</v>
      </c>
    </row>
    <row r="153" s="2" customFormat="1" ht="16.5" customHeight="1">
      <c r="A153" s="37"/>
      <c r="B153" s="38"/>
      <c r="C153" s="226" t="s">
        <v>239</v>
      </c>
      <c r="D153" s="226" t="s">
        <v>184</v>
      </c>
      <c r="E153" s="227" t="s">
        <v>212</v>
      </c>
      <c r="F153" s="228" t="s">
        <v>213</v>
      </c>
      <c r="G153" s="229" t="s">
        <v>214</v>
      </c>
      <c r="H153" s="230">
        <v>200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38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188</v>
      </c>
      <c r="AT153" s="238" t="s">
        <v>184</v>
      </c>
      <c r="AU153" s="238" t="s">
        <v>82</v>
      </c>
      <c r="AY153" s="16" t="s">
        <v>182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188</v>
      </c>
      <c r="BM153" s="238" t="s">
        <v>791</v>
      </c>
    </row>
    <row r="154" s="2" customFormat="1" ht="24.15" customHeight="1">
      <c r="A154" s="37"/>
      <c r="B154" s="38"/>
      <c r="C154" s="226" t="s">
        <v>244</v>
      </c>
      <c r="D154" s="226" t="s">
        <v>184</v>
      </c>
      <c r="E154" s="227" t="s">
        <v>570</v>
      </c>
      <c r="F154" s="228" t="s">
        <v>571</v>
      </c>
      <c r="G154" s="229" t="s">
        <v>214</v>
      </c>
      <c r="H154" s="230">
        <v>51.258000000000003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38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188</v>
      </c>
      <c r="AT154" s="238" t="s">
        <v>184</v>
      </c>
      <c r="AU154" s="238" t="s">
        <v>82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188</v>
      </c>
      <c r="BM154" s="238" t="s">
        <v>792</v>
      </c>
    </row>
    <row r="155" s="13" customFormat="1">
      <c r="A155" s="13"/>
      <c r="B155" s="240"/>
      <c r="C155" s="241"/>
      <c r="D155" s="242" t="s">
        <v>190</v>
      </c>
      <c r="E155" s="243" t="s">
        <v>1</v>
      </c>
      <c r="F155" s="244" t="s">
        <v>793</v>
      </c>
      <c r="G155" s="241"/>
      <c r="H155" s="245">
        <v>51.258000000000003</v>
      </c>
      <c r="I155" s="246"/>
      <c r="J155" s="241"/>
      <c r="K155" s="241"/>
      <c r="L155" s="247"/>
      <c r="M155" s="248"/>
      <c r="N155" s="249"/>
      <c r="O155" s="249"/>
      <c r="P155" s="249"/>
      <c r="Q155" s="249"/>
      <c r="R155" s="249"/>
      <c r="S155" s="249"/>
      <c r="T155" s="25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1" t="s">
        <v>190</v>
      </c>
      <c r="AU155" s="251" t="s">
        <v>82</v>
      </c>
      <c r="AV155" s="13" t="s">
        <v>82</v>
      </c>
      <c r="AW155" s="13" t="s">
        <v>30</v>
      </c>
      <c r="AX155" s="13" t="s">
        <v>80</v>
      </c>
      <c r="AY155" s="251" t="s">
        <v>182</v>
      </c>
    </row>
    <row r="156" s="2" customFormat="1" ht="24.15" customHeight="1">
      <c r="A156" s="37"/>
      <c r="B156" s="38"/>
      <c r="C156" s="226" t="s">
        <v>249</v>
      </c>
      <c r="D156" s="226" t="s">
        <v>184</v>
      </c>
      <c r="E156" s="227" t="s">
        <v>574</v>
      </c>
      <c r="F156" s="228" t="s">
        <v>575</v>
      </c>
      <c r="G156" s="229" t="s">
        <v>187</v>
      </c>
      <c r="H156" s="230">
        <v>1.6399999999999999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38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188</v>
      </c>
      <c r="AT156" s="238" t="s">
        <v>184</v>
      </c>
      <c r="AU156" s="238" t="s">
        <v>82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188</v>
      </c>
      <c r="BM156" s="238" t="s">
        <v>794</v>
      </c>
    </row>
    <row r="157" s="13" customFormat="1">
      <c r="A157" s="13"/>
      <c r="B157" s="240"/>
      <c r="C157" s="241"/>
      <c r="D157" s="242" t="s">
        <v>190</v>
      </c>
      <c r="E157" s="243" t="s">
        <v>1</v>
      </c>
      <c r="F157" s="244" t="s">
        <v>795</v>
      </c>
      <c r="G157" s="241"/>
      <c r="H157" s="245">
        <v>1.44</v>
      </c>
      <c r="I157" s="246"/>
      <c r="J157" s="241"/>
      <c r="K157" s="241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190</v>
      </c>
      <c r="AU157" s="251" t="s">
        <v>82</v>
      </c>
      <c r="AV157" s="13" t="s">
        <v>82</v>
      </c>
      <c r="AW157" s="13" t="s">
        <v>30</v>
      </c>
      <c r="AX157" s="13" t="s">
        <v>73</v>
      </c>
      <c r="AY157" s="251" t="s">
        <v>182</v>
      </c>
    </row>
    <row r="158" s="13" customFormat="1">
      <c r="A158" s="13"/>
      <c r="B158" s="240"/>
      <c r="C158" s="241"/>
      <c r="D158" s="242" t="s">
        <v>190</v>
      </c>
      <c r="E158" s="243" t="s">
        <v>1</v>
      </c>
      <c r="F158" s="244" t="s">
        <v>578</v>
      </c>
      <c r="G158" s="241"/>
      <c r="H158" s="245">
        <v>0.20000000000000001</v>
      </c>
      <c r="I158" s="246"/>
      <c r="J158" s="241"/>
      <c r="K158" s="241"/>
      <c r="L158" s="247"/>
      <c r="M158" s="248"/>
      <c r="N158" s="249"/>
      <c r="O158" s="249"/>
      <c r="P158" s="249"/>
      <c r="Q158" s="249"/>
      <c r="R158" s="249"/>
      <c r="S158" s="249"/>
      <c r="T158" s="25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1" t="s">
        <v>190</v>
      </c>
      <c r="AU158" s="251" t="s">
        <v>82</v>
      </c>
      <c r="AV158" s="13" t="s">
        <v>82</v>
      </c>
      <c r="AW158" s="13" t="s">
        <v>30</v>
      </c>
      <c r="AX158" s="13" t="s">
        <v>73</v>
      </c>
      <c r="AY158" s="251" t="s">
        <v>182</v>
      </c>
    </row>
    <row r="159" s="14" customFormat="1">
      <c r="A159" s="14"/>
      <c r="B159" s="275"/>
      <c r="C159" s="276"/>
      <c r="D159" s="242" t="s">
        <v>190</v>
      </c>
      <c r="E159" s="277" t="s">
        <v>1</v>
      </c>
      <c r="F159" s="278" t="s">
        <v>540</v>
      </c>
      <c r="G159" s="276"/>
      <c r="H159" s="279">
        <v>1.6399999999999999</v>
      </c>
      <c r="I159" s="280"/>
      <c r="J159" s="276"/>
      <c r="K159" s="276"/>
      <c r="L159" s="281"/>
      <c r="M159" s="282"/>
      <c r="N159" s="283"/>
      <c r="O159" s="283"/>
      <c r="P159" s="283"/>
      <c r="Q159" s="283"/>
      <c r="R159" s="283"/>
      <c r="S159" s="283"/>
      <c r="T159" s="28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5" t="s">
        <v>190</v>
      </c>
      <c r="AU159" s="285" t="s">
        <v>82</v>
      </c>
      <c r="AV159" s="14" t="s">
        <v>188</v>
      </c>
      <c r="AW159" s="14" t="s">
        <v>30</v>
      </c>
      <c r="AX159" s="14" t="s">
        <v>80</v>
      </c>
      <c r="AY159" s="285" t="s">
        <v>182</v>
      </c>
    </row>
    <row r="160" s="12" customFormat="1" ht="22.8" customHeight="1">
      <c r="A160" s="12"/>
      <c r="B160" s="210"/>
      <c r="C160" s="211"/>
      <c r="D160" s="212" t="s">
        <v>72</v>
      </c>
      <c r="E160" s="224" t="s">
        <v>188</v>
      </c>
      <c r="F160" s="224" t="s">
        <v>233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SUM(P161:P166)</f>
        <v>0</v>
      </c>
      <c r="Q160" s="218"/>
      <c r="R160" s="219">
        <f>SUM(R161:R166)</f>
        <v>6.6193433999999991</v>
      </c>
      <c r="S160" s="218"/>
      <c r="T160" s="220">
        <f>SUM(T161:T166)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80</v>
      </c>
      <c r="AT160" s="222" t="s">
        <v>72</v>
      </c>
      <c r="AU160" s="222" t="s">
        <v>80</v>
      </c>
      <c r="AY160" s="221" t="s">
        <v>182</v>
      </c>
      <c r="BK160" s="223">
        <f>SUM(BK161:BK166)</f>
        <v>0</v>
      </c>
    </row>
    <row r="161" s="2" customFormat="1" ht="33" customHeight="1">
      <c r="A161" s="37"/>
      <c r="B161" s="38"/>
      <c r="C161" s="226" t="s">
        <v>8</v>
      </c>
      <c r="D161" s="226" t="s">
        <v>184</v>
      </c>
      <c r="E161" s="227" t="s">
        <v>579</v>
      </c>
      <c r="F161" s="228" t="s">
        <v>580</v>
      </c>
      <c r="G161" s="229" t="s">
        <v>214</v>
      </c>
      <c r="H161" s="230">
        <v>5.1399999999999997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38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188</v>
      </c>
      <c r="AT161" s="238" t="s">
        <v>184</v>
      </c>
      <c r="AU161" s="238" t="s">
        <v>82</v>
      </c>
      <c r="AY161" s="16" t="s">
        <v>182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188</v>
      </c>
      <c r="BM161" s="238" t="s">
        <v>796</v>
      </c>
    </row>
    <row r="162" s="2" customFormat="1" ht="33" customHeight="1">
      <c r="A162" s="37"/>
      <c r="B162" s="38"/>
      <c r="C162" s="226" t="s">
        <v>259</v>
      </c>
      <c r="D162" s="226" t="s">
        <v>184</v>
      </c>
      <c r="E162" s="227" t="s">
        <v>582</v>
      </c>
      <c r="F162" s="228" t="s">
        <v>583</v>
      </c>
      <c r="G162" s="229" t="s">
        <v>214</v>
      </c>
      <c r="H162" s="230">
        <v>5.1399999999999997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38</v>
      </c>
      <c r="O162" s="90"/>
      <c r="P162" s="236">
        <f>O162*H162</f>
        <v>0</v>
      </c>
      <c r="Q162" s="236">
        <v>1.2878099999999999</v>
      </c>
      <c r="R162" s="236">
        <f>Q162*H162</f>
        <v>6.6193433999999991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188</v>
      </c>
      <c r="AT162" s="238" t="s">
        <v>184</v>
      </c>
      <c r="AU162" s="238" t="s">
        <v>82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188</v>
      </c>
      <c r="BM162" s="238" t="s">
        <v>797</v>
      </c>
    </row>
    <row r="163" s="13" customFormat="1">
      <c r="A163" s="13"/>
      <c r="B163" s="240"/>
      <c r="C163" s="241"/>
      <c r="D163" s="242" t="s">
        <v>190</v>
      </c>
      <c r="E163" s="243" t="s">
        <v>1</v>
      </c>
      <c r="F163" s="244" t="s">
        <v>585</v>
      </c>
      <c r="G163" s="241"/>
      <c r="H163" s="245">
        <v>1</v>
      </c>
      <c r="I163" s="246"/>
      <c r="J163" s="241"/>
      <c r="K163" s="241"/>
      <c r="L163" s="247"/>
      <c r="M163" s="248"/>
      <c r="N163" s="249"/>
      <c r="O163" s="249"/>
      <c r="P163" s="249"/>
      <c r="Q163" s="249"/>
      <c r="R163" s="249"/>
      <c r="S163" s="249"/>
      <c r="T163" s="25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190</v>
      </c>
      <c r="AU163" s="251" t="s">
        <v>82</v>
      </c>
      <c r="AV163" s="13" t="s">
        <v>82</v>
      </c>
      <c r="AW163" s="13" t="s">
        <v>30</v>
      </c>
      <c r="AX163" s="13" t="s">
        <v>73</v>
      </c>
      <c r="AY163" s="251" t="s">
        <v>182</v>
      </c>
    </row>
    <row r="164" s="13" customFormat="1">
      <c r="A164" s="13"/>
      <c r="B164" s="240"/>
      <c r="C164" s="241"/>
      <c r="D164" s="242" t="s">
        <v>190</v>
      </c>
      <c r="E164" s="243" t="s">
        <v>1</v>
      </c>
      <c r="F164" s="244" t="s">
        <v>586</v>
      </c>
      <c r="G164" s="241"/>
      <c r="H164" s="245">
        <v>1</v>
      </c>
      <c r="I164" s="246"/>
      <c r="J164" s="241"/>
      <c r="K164" s="241"/>
      <c r="L164" s="247"/>
      <c r="M164" s="248"/>
      <c r="N164" s="249"/>
      <c r="O164" s="249"/>
      <c r="P164" s="249"/>
      <c r="Q164" s="249"/>
      <c r="R164" s="249"/>
      <c r="S164" s="249"/>
      <c r="T164" s="25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190</v>
      </c>
      <c r="AU164" s="251" t="s">
        <v>82</v>
      </c>
      <c r="AV164" s="13" t="s">
        <v>82</v>
      </c>
      <c r="AW164" s="13" t="s">
        <v>30</v>
      </c>
      <c r="AX164" s="13" t="s">
        <v>73</v>
      </c>
      <c r="AY164" s="251" t="s">
        <v>182</v>
      </c>
    </row>
    <row r="165" s="13" customFormat="1">
      <c r="A165" s="13"/>
      <c r="B165" s="240"/>
      <c r="C165" s="241"/>
      <c r="D165" s="242" t="s">
        <v>190</v>
      </c>
      <c r="E165" s="243" t="s">
        <v>1</v>
      </c>
      <c r="F165" s="244" t="s">
        <v>798</v>
      </c>
      <c r="G165" s="241"/>
      <c r="H165" s="245">
        <v>3.1400000000000001</v>
      </c>
      <c r="I165" s="246"/>
      <c r="J165" s="241"/>
      <c r="K165" s="241"/>
      <c r="L165" s="247"/>
      <c r="M165" s="248"/>
      <c r="N165" s="249"/>
      <c r="O165" s="249"/>
      <c r="P165" s="249"/>
      <c r="Q165" s="249"/>
      <c r="R165" s="249"/>
      <c r="S165" s="249"/>
      <c r="T165" s="25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1" t="s">
        <v>190</v>
      </c>
      <c r="AU165" s="251" t="s">
        <v>82</v>
      </c>
      <c r="AV165" s="13" t="s">
        <v>82</v>
      </c>
      <c r="AW165" s="13" t="s">
        <v>30</v>
      </c>
      <c r="AX165" s="13" t="s">
        <v>73</v>
      </c>
      <c r="AY165" s="251" t="s">
        <v>182</v>
      </c>
    </row>
    <row r="166" s="14" customFormat="1">
      <c r="A166" s="14"/>
      <c r="B166" s="275"/>
      <c r="C166" s="276"/>
      <c r="D166" s="242" t="s">
        <v>190</v>
      </c>
      <c r="E166" s="277" t="s">
        <v>1</v>
      </c>
      <c r="F166" s="278" t="s">
        <v>540</v>
      </c>
      <c r="G166" s="276"/>
      <c r="H166" s="279">
        <v>5.1400000000000006</v>
      </c>
      <c r="I166" s="280"/>
      <c r="J166" s="276"/>
      <c r="K166" s="276"/>
      <c r="L166" s="281"/>
      <c r="M166" s="282"/>
      <c r="N166" s="283"/>
      <c r="O166" s="283"/>
      <c r="P166" s="283"/>
      <c r="Q166" s="283"/>
      <c r="R166" s="283"/>
      <c r="S166" s="283"/>
      <c r="T166" s="28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85" t="s">
        <v>190</v>
      </c>
      <c r="AU166" s="285" t="s">
        <v>82</v>
      </c>
      <c r="AV166" s="14" t="s">
        <v>188</v>
      </c>
      <c r="AW166" s="14" t="s">
        <v>30</v>
      </c>
      <c r="AX166" s="14" t="s">
        <v>80</v>
      </c>
      <c r="AY166" s="285" t="s">
        <v>182</v>
      </c>
    </row>
    <row r="167" s="12" customFormat="1" ht="22.8" customHeight="1">
      <c r="A167" s="12"/>
      <c r="B167" s="210"/>
      <c r="C167" s="211"/>
      <c r="D167" s="212" t="s">
        <v>72</v>
      </c>
      <c r="E167" s="224" t="s">
        <v>222</v>
      </c>
      <c r="F167" s="224" t="s">
        <v>248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SUM(P168:P176)</f>
        <v>0</v>
      </c>
      <c r="Q167" s="218"/>
      <c r="R167" s="219">
        <f>SUM(R168:R176)</f>
        <v>1.5403899999999999</v>
      </c>
      <c r="S167" s="218"/>
      <c r="T167" s="220">
        <f>SUM(T168:T176)</f>
        <v>19.720800000000001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80</v>
      </c>
      <c r="AT167" s="222" t="s">
        <v>72</v>
      </c>
      <c r="AU167" s="222" t="s">
        <v>80</v>
      </c>
      <c r="AY167" s="221" t="s">
        <v>182</v>
      </c>
      <c r="BK167" s="223">
        <f>SUM(BK168:BK176)</f>
        <v>0</v>
      </c>
    </row>
    <row r="168" s="2" customFormat="1" ht="33" customHeight="1">
      <c r="A168" s="37"/>
      <c r="B168" s="38"/>
      <c r="C168" s="226" t="s">
        <v>264</v>
      </c>
      <c r="D168" s="226" t="s">
        <v>184</v>
      </c>
      <c r="E168" s="227" t="s">
        <v>588</v>
      </c>
      <c r="F168" s="228" t="s">
        <v>589</v>
      </c>
      <c r="G168" s="229" t="s">
        <v>252</v>
      </c>
      <c r="H168" s="230">
        <v>11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38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188</v>
      </c>
      <c r="AT168" s="238" t="s">
        <v>184</v>
      </c>
      <c r="AU168" s="238" t="s">
        <v>82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188</v>
      </c>
      <c r="BM168" s="238" t="s">
        <v>799</v>
      </c>
    </row>
    <row r="169" s="2" customFormat="1" ht="24.15" customHeight="1">
      <c r="A169" s="37"/>
      <c r="B169" s="38"/>
      <c r="C169" s="252" t="s">
        <v>269</v>
      </c>
      <c r="D169" s="252" t="s">
        <v>254</v>
      </c>
      <c r="E169" s="253" t="s">
        <v>591</v>
      </c>
      <c r="F169" s="254" t="s">
        <v>592</v>
      </c>
      <c r="G169" s="255" t="s">
        <v>252</v>
      </c>
      <c r="H169" s="256">
        <v>11</v>
      </c>
      <c r="I169" s="257"/>
      <c r="J169" s="258">
        <f>ROUND(I169*H169,2)</f>
        <v>0</v>
      </c>
      <c r="K169" s="259"/>
      <c r="L169" s="260"/>
      <c r="M169" s="261" t="s">
        <v>1</v>
      </c>
      <c r="N169" s="262" t="s">
        <v>38</v>
      </c>
      <c r="O169" s="90"/>
      <c r="P169" s="236">
        <f>O169*H169</f>
        <v>0</v>
      </c>
      <c r="Q169" s="236">
        <v>0.049200000000000001</v>
      </c>
      <c r="R169" s="236">
        <f>Q169*H169</f>
        <v>0.54120000000000001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217</v>
      </c>
      <c r="AT169" s="238" t="s">
        <v>254</v>
      </c>
      <c r="AU169" s="238" t="s">
        <v>82</v>
      </c>
      <c r="AY169" s="16" t="s">
        <v>182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188</v>
      </c>
      <c r="BM169" s="238" t="s">
        <v>800</v>
      </c>
    </row>
    <row r="170" s="2" customFormat="1" ht="24.15" customHeight="1">
      <c r="A170" s="37"/>
      <c r="B170" s="38"/>
      <c r="C170" s="252" t="s">
        <v>276</v>
      </c>
      <c r="D170" s="252" t="s">
        <v>254</v>
      </c>
      <c r="E170" s="253" t="s">
        <v>594</v>
      </c>
      <c r="F170" s="254" t="s">
        <v>595</v>
      </c>
      <c r="G170" s="255" t="s">
        <v>262</v>
      </c>
      <c r="H170" s="256">
        <v>1</v>
      </c>
      <c r="I170" s="257"/>
      <c r="J170" s="258">
        <f>ROUND(I170*H170,2)</f>
        <v>0</v>
      </c>
      <c r="K170" s="259"/>
      <c r="L170" s="260"/>
      <c r="M170" s="261" t="s">
        <v>1</v>
      </c>
      <c r="N170" s="262" t="s">
        <v>38</v>
      </c>
      <c r="O170" s="90"/>
      <c r="P170" s="236">
        <f>O170*H170</f>
        <v>0</v>
      </c>
      <c r="Q170" s="236">
        <v>0.042299999999999997</v>
      </c>
      <c r="R170" s="236">
        <f>Q170*H170</f>
        <v>0.042299999999999997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217</v>
      </c>
      <c r="AT170" s="238" t="s">
        <v>254</v>
      </c>
      <c r="AU170" s="238" t="s">
        <v>82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188</v>
      </c>
      <c r="BM170" s="238" t="s">
        <v>801</v>
      </c>
    </row>
    <row r="171" s="2" customFormat="1" ht="24.15" customHeight="1">
      <c r="A171" s="37"/>
      <c r="B171" s="38"/>
      <c r="C171" s="226" t="s">
        <v>281</v>
      </c>
      <c r="D171" s="226" t="s">
        <v>184</v>
      </c>
      <c r="E171" s="227" t="s">
        <v>597</v>
      </c>
      <c r="F171" s="228" t="s">
        <v>598</v>
      </c>
      <c r="G171" s="229" t="s">
        <v>262</v>
      </c>
      <c r="H171" s="230">
        <v>1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38</v>
      </c>
      <c r="O171" s="90"/>
      <c r="P171" s="236">
        <f>O171*H171</f>
        <v>0</v>
      </c>
      <c r="Q171" s="236">
        <v>0.0064900000000000001</v>
      </c>
      <c r="R171" s="236">
        <f>Q171*H171</f>
        <v>0.0064900000000000001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188</v>
      </c>
      <c r="AT171" s="238" t="s">
        <v>184</v>
      </c>
      <c r="AU171" s="238" t="s">
        <v>82</v>
      </c>
      <c r="AY171" s="16" t="s">
        <v>182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188</v>
      </c>
      <c r="BM171" s="238" t="s">
        <v>802</v>
      </c>
    </row>
    <row r="172" s="2" customFormat="1" ht="16.5" customHeight="1">
      <c r="A172" s="37"/>
      <c r="B172" s="38"/>
      <c r="C172" s="226" t="s">
        <v>7</v>
      </c>
      <c r="D172" s="226" t="s">
        <v>184</v>
      </c>
      <c r="E172" s="227" t="s">
        <v>600</v>
      </c>
      <c r="F172" s="228" t="s">
        <v>601</v>
      </c>
      <c r="G172" s="229" t="s">
        <v>187</v>
      </c>
      <c r="H172" s="230">
        <v>7.9199999999999999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38</v>
      </c>
      <c r="O172" s="90"/>
      <c r="P172" s="236">
        <f>O172*H172</f>
        <v>0</v>
      </c>
      <c r="Q172" s="236">
        <v>0.12</v>
      </c>
      <c r="R172" s="236">
        <f>Q172*H172</f>
        <v>0.95039999999999991</v>
      </c>
      <c r="S172" s="236">
        <v>2.4900000000000002</v>
      </c>
      <c r="T172" s="237">
        <f>S172*H172</f>
        <v>19.720800000000001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188</v>
      </c>
      <c r="AT172" s="238" t="s">
        <v>184</v>
      </c>
      <c r="AU172" s="238" t="s">
        <v>82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188</v>
      </c>
      <c r="BM172" s="238" t="s">
        <v>803</v>
      </c>
    </row>
    <row r="173" s="13" customFormat="1">
      <c r="A173" s="13"/>
      <c r="B173" s="240"/>
      <c r="C173" s="241"/>
      <c r="D173" s="242" t="s">
        <v>190</v>
      </c>
      <c r="E173" s="243" t="s">
        <v>1</v>
      </c>
      <c r="F173" s="244" t="s">
        <v>804</v>
      </c>
      <c r="G173" s="241"/>
      <c r="H173" s="245">
        <v>3.8399999999999999</v>
      </c>
      <c r="I173" s="246"/>
      <c r="J173" s="241"/>
      <c r="K173" s="241"/>
      <c r="L173" s="247"/>
      <c r="M173" s="248"/>
      <c r="N173" s="249"/>
      <c r="O173" s="249"/>
      <c r="P173" s="249"/>
      <c r="Q173" s="249"/>
      <c r="R173" s="249"/>
      <c r="S173" s="249"/>
      <c r="T173" s="25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1" t="s">
        <v>190</v>
      </c>
      <c r="AU173" s="251" t="s">
        <v>82</v>
      </c>
      <c r="AV173" s="13" t="s">
        <v>82</v>
      </c>
      <c r="AW173" s="13" t="s">
        <v>30</v>
      </c>
      <c r="AX173" s="13" t="s">
        <v>73</v>
      </c>
      <c r="AY173" s="251" t="s">
        <v>182</v>
      </c>
    </row>
    <row r="174" s="13" customFormat="1">
      <c r="A174" s="13"/>
      <c r="B174" s="240"/>
      <c r="C174" s="241"/>
      <c r="D174" s="242" t="s">
        <v>190</v>
      </c>
      <c r="E174" s="243" t="s">
        <v>1</v>
      </c>
      <c r="F174" s="244" t="s">
        <v>805</v>
      </c>
      <c r="G174" s="241"/>
      <c r="H174" s="245">
        <v>1.2</v>
      </c>
      <c r="I174" s="246"/>
      <c r="J174" s="241"/>
      <c r="K174" s="241"/>
      <c r="L174" s="247"/>
      <c r="M174" s="248"/>
      <c r="N174" s="249"/>
      <c r="O174" s="249"/>
      <c r="P174" s="249"/>
      <c r="Q174" s="249"/>
      <c r="R174" s="249"/>
      <c r="S174" s="249"/>
      <c r="T174" s="25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1" t="s">
        <v>190</v>
      </c>
      <c r="AU174" s="251" t="s">
        <v>82</v>
      </c>
      <c r="AV174" s="13" t="s">
        <v>82</v>
      </c>
      <c r="AW174" s="13" t="s">
        <v>30</v>
      </c>
      <c r="AX174" s="13" t="s">
        <v>73</v>
      </c>
      <c r="AY174" s="251" t="s">
        <v>182</v>
      </c>
    </row>
    <row r="175" s="13" customFormat="1">
      <c r="A175" s="13"/>
      <c r="B175" s="240"/>
      <c r="C175" s="241"/>
      <c r="D175" s="242" t="s">
        <v>190</v>
      </c>
      <c r="E175" s="243" t="s">
        <v>1</v>
      </c>
      <c r="F175" s="244" t="s">
        <v>806</v>
      </c>
      <c r="G175" s="241"/>
      <c r="H175" s="245">
        <v>2.8799999999999999</v>
      </c>
      <c r="I175" s="246"/>
      <c r="J175" s="241"/>
      <c r="K175" s="241"/>
      <c r="L175" s="247"/>
      <c r="M175" s="248"/>
      <c r="N175" s="249"/>
      <c r="O175" s="249"/>
      <c r="P175" s="249"/>
      <c r="Q175" s="249"/>
      <c r="R175" s="249"/>
      <c r="S175" s="249"/>
      <c r="T175" s="25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190</v>
      </c>
      <c r="AU175" s="251" t="s">
        <v>82</v>
      </c>
      <c r="AV175" s="13" t="s">
        <v>82</v>
      </c>
      <c r="AW175" s="13" t="s">
        <v>30</v>
      </c>
      <c r="AX175" s="13" t="s">
        <v>73</v>
      </c>
      <c r="AY175" s="251" t="s">
        <v>182</v>
      </c>
    </row>
    <row r="176" s="14" customFormat="1">
      <c r="A176" s="14"/>
      <c r="B176" s="275"/>
      <c r="C176" s="276"/>
      <c r="D176" s="242" t="s">
        <v>190</v>
      </c>
      <c r="E176" s="277" t="s">
        <v>1</v>
      </c>
      <c r="F176" s="278" t="s">
        <v>540</v>
      </c>
      <c r="G176" s="276"/>
      <c r="H176" s="279">
        <v>7.9199999999999999</v>
      </c>
      <c r="I176" s="280"/>
      <c r="J176" s="276"/>
      <c r="K176" s="276"/>
      <c r="L176" s="281"/>
      <c r="M176" s="282"/>
      <c r="N176" s="283"/>
      <c r="O176" s="283"/>
      <c r="P176" s="283"/>
      <c r="Q176" s="283"/>
      <c r="R176" s="283"/>
      <c r="S176" s="283"/>
      <c r="T176" s="28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5" t="s">
        <v>190</v>
      </c>
      <c r="AU176" s="285" t="s">
        <v>82</v>
      </c>
      <c r="AV176" s="14" t="s">
        <v>188</v>
      </c>
      <c r="AW176" s="14" t="s">
        <v>30</v>
      </c>
      <c r="AX176" s="14" t="s">
        <v>80</v>
      </c>
      <c r="AY176" s="285" t="s">
        <v>182</v>
      </c>
    </row>
    <row r="177" s="12" customFormat="1" ht="22.8" customHeight="1">
      <c r="A177" s="12"/>
      <c r="B177" s="210"/>
      <c r="C177" s="211"/>
      <c r="D177" s="212" t="s">
        <v>72</v>
      </c>
      <c r="E177" s="224" t="s">
        <v>274</v>
      </c>
      <c r="F177" s="224" t="s">
        <v>275</v>
      </c>
      <c r="G177" s="211"/>
      <c r="H177" s="211"/>
      <c r="I177" s="214"/>
      <c r="J177" s="225">
        <f>BK177</f>
        <v>0</v>
      </c>
      <c r="K177" s="211"/>
      <c r="L177" s="216"/>
      <c r="M177" s="217"/>
      <c r="N177" s="218"/>
      <c r="O177" s="218"/>
      <c r="P177" s="219">
        <f>SUM(P178:P183)</f>
        <v>0</v>
      </c>
      <c r="Q177" s="218"/>
      <c r="R177" s="219">
        <f>SUM(R178:R183)</f>
        <v>0</v>
      </c>
      <c r="S177" s="218"/>
      <c r="T177" s="220">
        <f>SUM(T178:T183)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80</v>
      </c>
      <c r="AT177" s="222" t="s">
        <v>72</v>
      </c>
      <c r="AU177" s="222" t="s">
        <v>80</v>
      </c>
      <c r="AY177" s="221" t="s">
        <v>182</v>
      </c>
      <c r="BK177" s="223">
        <f>SUM(BK178:BK183)</f>
        <v>0</v>
      </c>
    </row>
    <row r="178" s="2" customFormat="1" ht="24.15" customHeight="1">
      <c r="A178" s="37"/>
      <c r="B178" s="38"/>
      <c r="C178" s="226" t="s">
        <v>289</v>
      </c>
      <c r="D178" s="226" t="s">
        <v>184</v>
      </c>
      <c r="E178" s="227" t="s">
        <v>277</v>
      </c>
      <c r="F178" s="228" t="s">
        <v>278</v>
      </c>
      <c r="G178" s="229" t="s">
        <v>279</v>
      </c>
      <c r="H178" s="230">
        <v>97.766000000000005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38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188</v>
      </c>
      <c r="AT178" s="238" t="s">
        <v>184</v>
      </c>
      <c r="AU178" s="238" t="s">
        <v>82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188</v>
      </c>
      <c r="BM178" s="238" t="s">
        <v>807</v>
      </c>
    </row>
    <row r="179" s="2" customFormat="1" ht="24.15" customHeight="1">
      <c r="A179" s="37"/>
      <c r="B179" s="38"/>
      <c r="C179" s="226" t="s">
        <v>293</v>
      </c>
      <c r="D179" s="226" t="s">
        <v>184</v>
      </c>
      <c r="E179" s="227" t="s">
        <v>610</v>
      </c>
      <c r="F179" s="228" t="s">
        <v>611</v>
      </c>
      <c r="G179" s="229" t="s">
        <v>279</v>
      </c>
      <c r="H179" s="230">
        <v>1174.8699999999999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38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188</v>
      </c>
      <c r="AT179" s="238" t="s">
        <v>184</v>
      </c>
      <c r="AU179" s="238" t="s">
        <v>82</v>
      </c>
      <c r="AY179" s="16" t="s">
        <v>182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80</v>
      </c>
      <c r="BK179" s="239">
        <f>ROUND(I179*H179,2)</f>
        <v>0</v>
      </c>
      <c r="BL179" s="16" t="s">
        <v>188</v>
      </c>
      <c r="BM179" s="238" t="s">
        <v>808</v>
      </c>
    </row>
    <row r="180" s="13" customFormat="1">
      <c r="A180" s="13"/>
      <c r="B180" s="240"/>
      <c r="C180" s="241"/>
      <c r="D180" s="242" t="s">
        <v>190</v>
      </c>
      <c r="E180" s="243" t="s">
        <v>1</v>
      </c>
      <c r="F180" s="244" t="s">
        <v>809</v>
      </c>
      <c r="G180" s="241"/>
      <c r="H180" s="245">
        <v>1174.8699999999999</v>
      </c>
      <c r="I180" s="246"/>
      <c r="J180" s="241"/>
      <c r="K180" s="241"/>
      <c r="L180" s="247"/>
      <c r="M180" s="248"/>
      <c r="N180" s="249"/>
      <c r="O180" s="249"/>
      <c r="P180" s="249"/>
      <c r="Q180" s="249"/>
      <c r="R180" s="249"/>
      <c r="S180" s="249"/>
      <c r="T180" s="25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1" t="s">
        <v>190</v>
      </c>
      <c r="AU180" s="251" t="s">
        <v>82</v>
      </c>
      <c r="AV180" s="13" t="s">
        <v>82</v>
      </c>
      <c r="AW180" s="13" t="s">
        <v>30</v>
      </c>
      <c r="AX180" s="13" t="s">
        <v>80</v>
      </c>
      <c r="AY180" s="251" t="s">
        <v>182</v>
      </c>
    </row>
    <row r="181" s="2" customFormat="1" ht="24.15" customHeight="1">
      <c r="A181" s="37"/>
      <c r="B181" s="38"/>
      <c r="C181" s="226" t="s">
        <v>298</v>
      </c>
      <c r="D181" s="226" t="s">
        <v>184</v>
      </c>
      <c r="E181" s="227" t="s">
        <v>282</v>
      </c>
      <c r="F181" s="228" t="s">
        <v>283</v>
      </c>
      <c r="G181" s="229" t="s">
        <v>279</v>
      </c>
      <c r="H181" s="230">
        <v>117.487</v>
      </c>
      <c r="I181" s="231"/>
      <c r="J181" s="232">
        <f>ROUND(I181*H181,2)</f>
        <v>0</v>
      </c>
      <c r="K181" s="233"/>
      <c r="L181" s="43"/>
      <c r="M181" s="234" t="s">
        <v>1</v>
      </c>
      <c r="N181" s="235" t="s">
        <v>38</v>
      </c>
      <c r="O181" s="90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188</v>
      </c>
      <c r="AT181" s="238" t="s">
        <v>184</v>
      </c>
      <c r="AU181" s="238" t="s">
        <v>82</v>
      </c>
      <c r="AY181" s="16" t="s">
        <v>182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80</v>
      </c>
      <c r="BK181" s="239">
        <f>ROUND(I181*H181,2)</f>
        <v>0</v>
      </c>
      <c r="BL181" s="16" t="s">
        <v>188</v>
      </c>
      <c r="BM181" s="238" t="s">
        <v>810</v>
      </c>
    </row>
    <row r="182" s="13" customFormat="1">
      <c r="A182" s="13"/>
      <c r="B182" s="240"/>
      <c r="C182" s="241"/>
      <c r="D182" s="242" t="s">
        <v>190</v>
      </c>
      <c r="E182" s="243" t="s">
        <v>1</v>
      </c>
      <c r="F182" s="244" t="s">
        <v>811</v>
      </c>
      <c r="G182" s="241"/>
      <c r="H182" s="245">
        <v>117.487</v>
      </c>
      <c r="I182" s="246"/>
      <c r="J182" s="241"/>
      <c r="K182" s="241"/>
      <c r="L182" s="247"/>
      <c r="M182" s="248"/>
      <c r="N182" s="249"/>
      <c r="O182" s="249"/>
      <c r="P182" s="249"/>
      <c r="Q182" s="249"/>
      <c r="R182" s="249"/>
      <c r="S182" s="249"/>
      <c r="T182" s="25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1" t="s">
        <v>190</v>
      </c>
      <c r="AU182" s="251" t="s">
        <v>82</v>
      </c>
      <c r="AV182" s="13" t="s">
        <v>82</v>
      </c>
      <c r="AW182" s="13" t="s">
        <v>30</v>
      </c>
      <c r="AX182" s="13" t="s">
        <v>80</v>
      </c>
      <c r="AY182" s="251" t="s">
        <v>182</v>
      </c>
    </row>
    <row r="183" s="2" customFormat="1" ht="24.15" customHeight="1">
      <c r="A183" s="37"/>
      <c r="B183" s="38"/>
      <c r="C183" s="226" t="s">
        <v>304</v>
      </c>
      <c r="D183" s="226" t="s">
        <v>184</v>
      </c>
      <c r="E183" s="227" t="s">
        <v>299</v>
      </c>
      <c r="F183" s="228" t="s">
        <v>300</v>
      </c>
      <c r="G183" s="229" t="s">
        <v>279</v>
      </c>
      <c r="H183" s="230">
        <v>117.487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38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188</v>
      </c>
      <c r="AT183" s="238" t="s">
        <v>184</v>
      </c>
      <c r="AU183" s="238" t="s">
        <v>82</v>
      </c>
      <c r="AY183" s="16" t="s">
        <v>182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80</v>
      </c>
      <c r="BK183" s="239">
        <f>ROUND(I183*H183,2)</f>
        <v>0</v>
      </c>
      <c r="BL183" s="16" t="s">
        <v>188</v>
      </c>
      <c r="BM183" s="238" t="s">
        <v>812</v>
      </c>
    </row>
    <row r="184" s="12" customFormat="1" ht="22.8" customHeight="1">
      <c r="A184" s="12"/>
      <c r="B184" s="210"/>
      <c r="C184" s="211"/>
      <c r="D184" s="212" t="s">
        <v>72</v>
      </c>
      <c r="E184" s="224" t="s">
        <v>302</v>
      </c>
      <c r="F184" s="224" t="s">
        <v>303</v>
      </c>
      <c r="G184" s="211"/>
      <c r="H184" s="211"/>
      <c r="I184" s="214"/>
      <c r="J184" s="225">
        <f>BK184</f>
        <v>0</v>
      </c>
      <c r="K184" s="211"/>
      <c r="L184" s="216"/>
      <c r="M184" s="217"/>
      <c r="N184" s="218"/>
      <c r="O184" s="218"/>
      <c r="P184" s="219">
        <f>P185</f>
        <v>0</v>
      </c>
      <c r="Q184" s="218"/>
      <c r="R184" s="219">
        <f>R185</f>
        <v>0</v>
      </c>
      <c r="S184" s="218"/>
      <c r="T184" s="220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1" t="s">
        <v>80</v>
      </c>
      <c r="AT184" s="222" t="s">
        <v>72</v>
      </c>
      <c r="AU184" s="222" t="s">
        <v>80</v>
      </c>
      <c r="AY184" s="221" t="s">
        <v>182</v>
      </c>
      <c r="BK184" s="223">
        <f>BK185</f>
        <v>0</v>
      </c>
    </row>
    <row r="185" s="2" customFormat="1" ht="24.15" customHeight="1">
      <c r="A185" s="37"/>
      <c r="B185" s="38"/>
      <c r="C185" s="226" t="s">
        <v>311</v>
      </c>
      <c r="D185" s="226" t="s">
        <v>184</v>
      </c>
      <c r="E185" s="227" t="s">
        <v>305</v>
      </c>
      <c r="F185" s="228" t="s">
        <v>306</v>
      </c>
      <c r="G185" s="229" t="s">
        <v>279</v>
      </c>
      <c r="H185" s="230">
        <v>120.40000000000001</v>
      </c>
      <c r="I185" s="231"/>
      <c r="J185" s="232">
        <f>ROUND(I185*H185,2)</f>
        <v>0</v>
      </c>
      <c r="K185" s="233"/>
      <c r="L185" s="43"/>
      <c r="M185" s="234" t="s">
        <v>1</v>
      </c>
      <c r="N185" s="235" t="s">
        <v>38</v>
      </c>
      <c r="O185" s="90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188</v>
      </c>
      <c r="AT185" s="238" t="s">
        <v>184</v>
      </c>
      <c r="AU185" s="238" t="s">
        <v>82</v>
      </c>
      <c r="AY185" s="16" t="s">
        <v>182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80</v>
      </c>
      <c r="BK185" s="239">
        <f>ROUND(I185*H185,2)</f>
        <v>0</v>
      </c>
      <c r="BL185" s="16" t="s">
        <v>188</v>
      </c>
      <c r="BM185" s="238" t="s">
        <v>813</v>
      </c>
    </row>
    <row r="186" s="12" customFormat="1" ht="25.92" customHeight="1">
      <c r="A186" s="12"/>
      <c r="B186" s="210"/>
      <c r="C186" s="211"/>
      <c r="D186" s="212" t="s">
        <v>72</v>
      </c>
      <c r="E186" s="213" t="s">
        <v>254</v>
      </c>
      <c r="F186" s="213" t="s">
        <v>308</v>
      </c>
      <c r="G186" s="211"/>
      <c r="H186" s="211"/>
      <c r="I186" s="214"/>
      <c r="J186" s="215">
        <f>BK186</f>
        <v>0</v>
      </c>
      <c r="K186" s="211"/>
      <c r="L186" s="216"/>
      <c r="M186" s="217"/>
      <c r="N186" s="218"/>
      <c r="O186" s="218"/>
      <c r="P186" s="219">
        <f>P187</f>
        <v>0</v>
      </c>
      <c r="Q186" s="218"/>
      <c r="R186" s="219">
        <f>R187</f>
        <v>0</v>
      </c>
      <c r="S186" s="218"/>
      <c r="T186" s="220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195</v>
      </c>
      <c r="AT186" s="222" t="s">
        <v>72</v>
      </c>
      <c r="AU186" s="222" t="s">
        <v>73</v>
      </c>
      <c r="AY186" s="221" t="s">
        <v>182</v>
      </c>
      <c r="BK186" s="223">
        <f>BK187</f>
        <v>0</v>
      </c>
    </row>
    <row r="187" s="12" customFormat="1" ht="22.8" customHeight="1">
      <c r="A187" s="12"/>
      <c r="B187" s="210"/>
      <c r="C187" s="211"/>
      <c r="D187" s="212" t="s">
        <v>72</v>
      </c>
      <c r="E187" s="224" t="s">
        <v>309</v>
      </c>
      <c r="F187" s="224" t="s">
        <v>310</v>
      </c>
      <c r="G187" s="211"/>
      <c r="H187" s="211"/>
      <c r="I187" s="214"/>
      <c r="J187" s="225">
        <f>BK187</f>
        <v>0</v>
      </c>
      <c r="K187" s="211"/>
      <c r="L187" s="216"/>
      <c r="M187" s="217"/>
      <c r="N187" s="218"/>
      <c r="O187" s="218"/>
      <c r="P187" s="219">
        <f>P188</f>
        <v>0</v>
      </c>
      <c r="Q187" s="218"/>
      <c r="R187" s="219">
        <f>R188</f>
        <v>0</v>
      </c>
      <c r="S187" s="218"/>
      <c r="T187" s="220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1" t="s">
        <v>195</v>
      </c>
      <c r="AT187" s="222" t="s">
        <v>72</v>
      </c>
      <c r="AU187" s="222" t="s">
        <v>80</v>
      </c>
      <c r="AY187" s="221" t="s">
        <v>182</v>
      </c>
      <c r="BK187" s="223">
        <f>BK188</f>
        <v>0</v>
      </c>
    </row>
    <row r="188" s="2" customFormat="1" ht="33" customHeight="1">
      <c r="A188" s="37"/>
      <c r="B188" s="38"/>
      <c r="C188" s="226" t="s">
        <v>319</v>
      </c>
      <c r="D188" s="226" t="s">
        <v>184</v>
      </c>
      <c r="E188" s="227" t="s">
        <v>619</v>
      </c>
      <c r="F188" s="228" t="s">
        <v>620</v>
      </c>
      <c r="G188" s="229" t="s">
        <v>279</v>
      </c>
      <c r="H188" s="230">
        <v>31.672999999999998</v>
      </c>
      <c r="I188" s="231"/>
      <c r="J188" s="232">
        <f>ROUND(I188*H188,2)</f>
        <v>0</v>
      </c>
      <c r="K188" s="233"/>
      <c r="L188" s="43"/>
      <c r="M188" s="234" t="s">
        <v>1</v>
      </c>
      <c r="N188" s="235" t="s">
        <v>38</v>
      </c>
      <c r="O188" s="90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8" t="s">
        <v>314</v>
      </c>
      <c r="AT188" s="238" t="s">
        <v>184</v>
      </c>
      <c r="AU188" s="238" t="s">
        <v>82</v>
      </c>
      <c r="AY188" s="16" t="s">
        <v>182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6" t="s">
        <v>80</v>
      </c>
      <c r="BK188" s="239">
        <f>ROUND(I188*H188,2)</f>
        <v>0</v>
      </c>
      <c r="BL188" s="16" t="s">
        <v>314</v>
      </c>
      <c r="BM188" s="238" t="s">
        <v>814</v>
      </c>
    </row>
    <row r="189" s="12" customFormat="1" ht="25.92" customHeight="1">
      <c r="A189" s="12"/>
      <c r="B189" s="210"/>
      <c r="C189" s="211"/>
      <c r="D189" s="212" t="s">
        <v>72</v>
      </c>
      <c r="E189" s="213" t="s">
        <v>317</v>
      </c>
      <c r="F189" s="213" t="s">
        <v>318</v>
      </c>
      <c r="G189" s="211"/>
      <c r="H189" s="211"/>
      <c r="I189" s="214"/>
      <c r="J189" s="215">
        <f>BK189</f>
        <v>0</v>
      </c>
      <c r="K189" s="211"/>
      <c r="L189" s="216"/>
      <c r="M189" s="217"/>
      <c r="N189" s="218"/>
      <c r="O189" s="218"/>
      <c r="P189" s="219">
        <f>SUM(P190:P191)</f>
        <v>0</v>
      </c>
      <c r="Q189" s="218"/>
      <c r="R189" s="219">
        <f>SUM(R190:R191)</f>
        <v>0</v>
      </c>
      <c r="S189" s="218"/>
      <c r="T189" s="220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1" t="s">
        <v>188</v>
      </c>
      <c r="AT189" s="222" t="s">
        <v>72</v>
      </c>
      <c r="AU189" s="222" t="s">
        <v>73</v>
      </c>
      <c r="AY189" s="221" t="s">
        <v>182</v>
      </c>
      <c r="BK189" s="223">
        <f>SUM(BK190:BK191)</f>
        <v>0</v>
      </c>
    </row>
    <row r="190" s="2" customFormat="1" ht="16.5" customHeight="1">
      <c r="A190" s="37"/>
      <c r="B190" s="38"/>
      <c r="C190" s="226" t="s">
        <v>328</v>
      </c>
      <c r="D190" s="226" t="s">
        <v>184</v>
      </c>
      <c r="E190" s="227" t="s">
        <v>320</v>
      </c>
      <c r="F190" s="228" t="s">
        <v>321</v>
      </c>
      <c r="G190" s="229" t="s">
        <v>322</v>
      </c>
      <c r="H190" s="230">
        <v>40</v>
      </c>
      <c r="I190" s="231"/>
      <c r="J190" s="232">
        <f>ROUND(I190*H190,2)</f>
        <v>0</v>
      </c>
      <c r="K190" s="233"/>
      <c r="L190" s="43"/>
      <c r="M190" s="234" t="s">
        <v>1</v>
      </c>
      <c r="N190" s="235" t="s">
        <v>38</v>
      </c>
      <c r="O190" s="90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323</v>
      </c>
      <c r="AT190" s="238" t="s">
        <v>184</v>
      </c>
      <c r="AU190" s="238" t="s">
        <v>80</v>
      </c>
      <c r="AY190" s="16" t="s">
        <v>182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80</v>
      </c>
      <c r="BK190" s="239">
        <f>ROUND(I190*H190,2)</f>
        <v>0</v>
      </c>
      <c r="BL190" s="16" t="s">
        <v>323</v>
      </c>
      <c r="BM190" s="238" t="s">
        <v>815</v>
      </c>
    </row>
    <row r="191" s="13" customFormat="1">
      <c r="A191" s="13"/>
      <c r="B191" s="240"/>
      <c r="C191" s="241"/>
      <c r="D191" s="242" t="s">
        <v>190</v>
      </c>
      <c r="E191" s="243" t="s">
        <v>1</v>
      </c>
      <c r="F191" s="244" t="s">
        <v>325</v>
      </c>
      <c r="G191" s="241"/>
      <c r="H191" s="245">
        <v>40</v>
      </c>
      <c r="I191" s="246"/>
      <c r="J191" s="241"/>
      <c r="K191" s="241"/>
      <c r="L191" s="247"/>
      <c r="M191" s="248"/>
      <c r="N191" s="249"/>
      <c r="O191" s="249"/>
      <c r="P191" s="249"/>
      <c r="Q191" s="249"/>
      <c r="R191" s="249"/>
      <c r="S191" s="249"/>
      <c r="T191" s="25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1" t="s">
        <v>190</v>
      </c>
      <c r="AU191" s="251" t="s">
        <v>80</v>
      </c>
      <c r="AV191" s="13" t="s">
        <v>82</v>
      </c>
      <c r="AW191" s="13" t="s">
        <v>30</v>
      </c>
      <c r="AX191" s="13" t="s">
        <v>80</v>
      </c>
      <c r="AY191" s="251" t="s">
        <v>182</v>
      </c>
    </row>
    <row r="192" s="12" customFormat="1" ht="25.92" customHeight="1">
      <c r="A192" s="12"/>
      <c r="B192" s="210"/>
      <c r="C192" s="211"/>
      <c r="D192" s="212" t="s">
        <v>72</v>
      </c>
      <c r="E192" s="213" t="s">
        <v>326</v>
      </c>
      <c r="F192" s="213" t="s">
        <v>327</v>
      </c>
      <c r="G192" s="211"/>
      <c r="H192" s="211"/>
      <c r="I192" s="214"/>
      <c r="J192" s="215">
        <f>BK192</f>
        <v>0</v>
      </c>
      <c r="K192" s="211"/>
      <c r="L192" s="216"/>
      <c r="M192" s="217"/>
      <c r="N192" s="218"/>
      <c r="O192" s="218"/>
      <c r="P192" s="219">
        <f>SUM(P193:P196)</f>
        <v>0</v>
      </c>
      <c r="Q192" s="218"/>
      <c r="R192" s="219">
        <f>SUM(R193:R196)</f>
        <v>0</v>
      </c>
      <c r="S192" s="218"/>
      <c r="T192" s="220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1" t="s">
        <v>188</v>
      </c>
      <c r="AT192" s="222" t="s">
        <v>72</v>
      </c>
      <c r="AU192" s="222" t="s">
        <v>73</v>
      </c>
      <c r="AY192" s="221" t="s">
        <v>182</v>
      </c>
      <c r="BK192" s="223">
        <f>SUM(BK193:BK196)</f>
        <v>0</v>
      </c>
    </row>
    <row r="193" s="2" customFormat="1" ht="49.05" customHeight="1">
      <c r="A193" s="37"/>
      <c r="B193" s="38"/>
      <c r="C193" s="226" t="s">
        <v>432</v>
      </c>
      <c r="D193" s="226" t="s">
        <v>184</v>
      </c>
      <c r="E193" s="227" t="s">
        <v>623</v>
      </c>
      <c r="F193" s="228" t="s">
        <v>624</v>
      </c>
      <c r="G193" s="229" t="s">
        <v>279</v>
      </c>
      <c r="H193" s="230">
        <v>97.766000000000005</v>
      </c>
      <c r="I193" s="231"/>
      <c r="J193" s="232">
        <f>ROUND(I193*H193,2)</f>
        <v>0</v>
      </c>
      <c r="K193" s="233"/>
      <c r="L193" s="43"/>
      <c r="M193" s="234" t="s">
        <v>1</v>
      </c>
      <c r="N193" s="235" t="s">
        <v>38</v>
      </c>
      <c r="O193" s="90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323</v>
      </c>
      <c r="AT193" s="238" t="s">
        <v>184</v>
      </c>
      <c r="AU193" s="238" t="s">
        <v>80</v>
      </c>
      <c r="AY193" s="16" t="s">
        <v>182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80</v>
      </c>
      <c r="BK193" s="239">
        <f>ROUND(I193*H193,2)</f>
        <v>0</v>
      </c>
      <c r="BL193" s="16" t="s">
        <v>323</v>
      </c>
      <c r="BM193" s="238" t="s">
        <v>816</v>
      </c>
    </row>
    <row r="194" s="2" customFormat="1" ht="62.7" customHeight="1">
      <c r="A194" s="37"/>
      <c r="B194" s="38"/>
      <c r="C194" s="226" t="s">
        <v>436</v>
      </c>
      <c r="D194" s="226" t="s">
        <v>184</v>
      </c>
      <c r="E194" s="227" t="s">
        <v>626</v>
      </c>
      <c r="F194" s="228" t="s">
        <v>627</v>
      </c>
      <c r="G194" s="229" t="s">
        <v>279</v>
      </c>
      <c r="H194" s="230">
        <v>97.766000000000005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38</v>
      </c>
      <c r="O194" s="90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323</v>
      </c>
      <c r="AT194" s="238" t="s">
        <v>184</v>
      </c>
      <c r="AU194" s="238" t="s">
        <v>80</v>
      </c>
      <c r="AY194" s="16" t="s">
        <v>182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80</v>
      </c>
      <c r="BK194" s="239">
        <f>ROUND(I194*H194,2)</f>
        <v>0</v>
      </c>
      <c r="BL194" s="16" t="s">
        <v>323</v>
      </c>
      <c r="BM194" s="238" t="s">
        <v>817</v>
      </c>
    </row>
    <row r="195" s="2" customFormat="1" ht="24.15" customHeight="1">
      <c r="A195" s="37"/>
      <c r="B195" s="38"/>
      <c r="C195" s="226" t="s">
        <v>438</v>
      </c>
      <c r="D195" s="226" t="s">
        <v>184</v>
      </c>
      <c r="E195" s="227" t="s">
        <v>329</v>
      </c>
      <c r="F195" s="228" t="s">
        <v>330</v>
      </c>
      <c r="G195" s="229" t="s">
        <v>262</v>
      </c>
      <c r="H195" s="230">
        <v>1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38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323</v>
      </c>
      <c r="AT195" s="238" t="s">
        <v>184</v>
      </c>
      <c r="AU195" s="238" t="s">
        <v>80</v>
      </c>
      <c r="AY195" s="16" t="s">
        <v>182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80</v>
      </c>
      <c r="BK195" s="239">
        <f>ROUND(I195*H195,2)</f>
        <v>0</v>
      </c>
      <c r="BL195" s="16" t="s">
        <v>323</v>
      </c>
      <c r="BM195" s="238" t="s">
        <v>818</v>
      </c>
    </row>
    <row r="196" s="13" customFormat="1">
      <c r="A196" s="13"/>
      <c r="B196" s="240"/>
      <c r="C196" s="241"/>
      <c r="D196" s="242" t="s">
        <v>190</v>
      </c>
      <c r="E196" s="243" t="s">
        <v>1</v>
      </c>
      <c r="F196" s="244" t="s">
        <v>332</v>
      </c>
      <c r="G196" s="241"/>
      <c r="H196" s="245">
        <v>1</v>
      </c>
      <c r="I196" s="246"/>
      <c r="J196" s="241"/>
      <c r="K196" s="241"/>
      <c r="L196" s="247"/>
      <c r="M196" s="263"/>
      <c r="N196" s="264"/>
      <c r="O196" s="264"/>
      <c r="P196" s="264"/>
      <c r="Q196" s="264"/>
      <c r="R196" s="264"/>
      <c r="S196" s="264"/>
      <c r="T196" s="26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1" t="s">
        <v>190</v>
      </c>
      <c r="AU196" s="251" t="s">
        <v>80</v>
      </c>
      <c r="AV196" s="13" t="s">
        <v>82</v>
      </c>
      <c r="AW196" s="13" t="s">
        <v>30</v>
      </c>
      <c r="AX196" s="13" t="s">
        <v>80</v>
      </c>
      <c r="AY196" s="251" t="s">
        <v>182</v>
      </c>
    </row>
    <row r="197" s="2" customFormat="1" ht="6.96" customHeight="1">
      <c r="A197" s="37"/>
      <c r="B197" s="65"/>
      <c r="C197" s="66"/>
      <c r="D197" s="66"/>
      <c r="E197" s="66"/>
      <c r="F197" s="66"/>
      <c r="G197" s="66"/>
      <c r="H197" s="66"/>
      <c r="I197" s="66"/>
      <c r="J197" s="66"/>
      <c r="K197" s="66"/>
      <c r="L197" s="43"/>
      <c r="M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</row>
  </sheetData>
  <sheetProtection sheet="1" autoFilter="0" formatColumns="0" formatRows="0" objects="1" scenarios="1" spinCount="100000" saltValue="JjhfNwtT+BFgH74BMgxifYxSkMl7GAa5FVDg2Cz1qnA7CNw6+evXzb1Ddfz1ZVk1QXhNBDLezHomCbk+e16PTg==" hashValue="nR+UU4KfswmwCZvARn28w7yRz5Ip7yJnzRO+pxgdjHdn+jCuG5k0BQta3F9L1150jS/4+CcsMXWl3yH+LLXNeQ==" algorithmName="SHA-512" password="CC35"/>
  <autoFilter ref="C129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126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hidden="1" s="1" customFormat="1" ht="24.96" customHeight="1">
      <c r="B4" s="19"/>
      <c r="D4" s="147" t="s">
        <v>145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propustků na TU 1611</v>
      </c>
      <c r="F7" s="149"/>
      <c r="G7" s="149"/>
      <c r="H7" s="149"/>
      <c r="L7" s="19"/>
    </row>
    <row r="8" hidden="1" s="1" customFormat="1" ht="12" customHeight="1">
      <c r="B8" s="19"/>
      <c r="D8" s="149" t="s">
        <v>146</v>
      </c>
      <c r="L8" s="19"/>
    </row>
    <row r="9" hidden="1" s="2" customFormat="1" ht="16.5" customHeight="1">
      <c r="A9" s="37"/>
      <c r="B9" s="43"/>
      <c r="C9" s="37"/>
      <c r="D9" s="37"/>
      <c r="E9" s="150" t="s">
        <v>772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148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819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12. 8. 2022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ROUND(J126,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ROUND((SUM(BE126:BE174)),  2)</f>
        <v>0</v>
      </c>
      <c r="G35" s="37"/>
      <c r="H35" s="37"/>
      <c r="I35" s="163">
        <v>0.20999999999999999</v>
      </c>
      <c r="J35" s="162">
        <f>ROUND(((SUM(BE126:BE174))*I35),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39</v>
      </c>
      <c r="F36" s="162">
        <f>ROUND((SUM(BF126:BF174)),  2)</f>
        <v>0</v>
      </c>
      <c r="G36" s="37"/>
      <c r="H36" s="37"/>
      <c r="I36" s="163">
        <v>0.14999999999999999</v>
      </c>
      <c r="J36" s="162">
        <f>ROUND(((SUM(BF126:BF174))*I36),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ROUND((SUM(BG126:BG174)),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ROUND((SUM(BH126:BH174)),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ROUND((SUM(BI126:BI174)),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propustků na TU 1611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772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148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2022/08/5.2/SO 05 - Železniční svrek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12. 8. 2022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151</v>
      </c>
      <c r="D96" s="184"/>
      <c r="E96" s="184"/>
      <c r="F96" s="184"/>
      <c r="G96" s="184"/>
      <c r="H96" s="184"/>
      <c r="I96" s="184"/>
      <c r="J96" s="185" t="s">
        <v>152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153</v>
      </c>
      <c r="D98" s="39"/>
      <c r="E98" s="39"/>
      <c r="F98" s="39"/>
      <c r="G98" s="39"/>
      <c r="H98" s="39"/>
      <c r="I98" s="39"/>
      <c r="J98" s="109">
        <f>J126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154</v>
      </c>
    </row>
    <row r="99" hidden="1" s="9" customFormat="1" ht="24.96" customHeight="1">
      <c r="A99" s="9"/>
      <c r="B99" s="187"/>
      <c r="C99" s="188"/>
      <c r="D99" s="189" t="s">
        <v>155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334</v>
      </c>
      <c r="E100" s="195"/>
      <c r="F100" s="195"/>
      <c r="G100" s="195"/>
      <c r="H100" s="195"/>
      <c r="I100" s="195"/>
      <c r="J100" s="196">
        <f>J128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3"/>
      <c r="C101" s="132"/>
      <c r="D101" s="194" t="s">
        <v>161</v>
      </c>
      <c r="E101" s="195"/>
      <c r="F101" s="195"/>
      <c r="G101" s="195"/>
      <c r="H101" s="195"/>
      <c r="I101" s="195"/>
      <c r="J101" s="196">
        <f>J160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3"/>
      <c r="C102" s="132"/>
      <c r="D102" s="194" t="s">
        <v>162</v>
      </c>
      <c r="E102" s="195"/>
      <c r="F102" s="195"/>
      <c r="G102" s="195"/>
      <c r="H102" s="195"/>
      <c r="I102" s="195"/>
      <c r="J102" s="196">
        <f>J166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87"/>
      <c r="C103" s="188"/>
      <c r="D103" s="189" t="s">
        <v>165</v>
      </c>
      <c r="E103" s="190"/>
      <c r="F103" s="190"/>
      <c r="G103" s="190"/>
      <c r="H103" s="190"/>
      <c r="I103" s="190"/>
      <c r="J103" s="191">
        <f>J168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87"/>
      <c r="C104" s="188"/>
      <c r="D104" s="189" t="s">
        <v>166</v>
      </c>
      <c r="E104" s="190"/>
      <c r="F104" s="190"/>
      <c r="G104" s="190"/>
      <c r="H104" s="190"/>
      <c r="I104" s="190"/>
      <c r="J104" s="191">
        <f>J171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hidden="1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hidden="1"/>
    <row r="108" hidden="1"/>
    <row r="109" hidden="1"/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167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Oprava propustků na TU 1611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0"/>
      <c r="C115" s="31" t="s">
        <v>146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2" t="s">
        <v>772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148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E11</f>
        <v>2022/08/5.2/SO 05 - Železniční svrek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F14</f>
        <v xml:space="preserve"> </v>
      </c>
      <c r="G120" s="39"/>
      <c r="H120" s="39"/>
      <c r="I120" s="31" t="s">
        <v>22</v>
      </c>
      <c r="J120" s="78" t="str">
        <f>IF(J14="","",J14)</f>
        <v>12. 8. 2022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E17</f>
        <v xml:space="preserve"> </v>
      </c>
      <c r="G122" s="39"/>
      <c r="H122" s="39"/>
      <c r="I122" s="31" t="s">
        <v>29</v>
      </c>
      <c r="J122" s="35" t="str">
        <f>E23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9"/>
      <c r="E123" s="39"/>
      <c r="F123" s="26" t="str">
        <f>IF(E20="","",E20)</f>
        <v>Vyplň údaj</v>
      </c>
      <c r="G123" s="39"/>
      <c r="H123" s="39"/>
      <c r="I123" s="31" t="s">
        <v>31</v>
      </c>
      <c r="J123" s="35" t="str">
        <f>E26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8"/>
      <c r="B125" s="199"/>
      <c r="C125" s="200" t="s">
        <v>168</v>
      </c>
      <c r="D125" s="201" t="s">
        <v>58</v>
      </c>
      <c r="E125" s="201" t="s">
        <v>54</v>
      </c>
      <c r="F125" s="201" t="s">
        <v>55</v>
      </c>
      <c r="G125" s="201" t="s">
        <v>169</v>
      </c>
      <c r="H125" s="201" t="s">
        <v>170</v>
      </c>
      <c r="I125" s="201" t="s">
        <v>171</v>
      </c>
      <c r="J125" s="202" t="s">
        <v>152</v>
      </c>
      <c r="K125" s="203" t="s">
        <v>172</v>
      </c>
      <c r="L125" s="204"/>
      <c r="M125" s="99" t="s">
        <v>1</v>
      </c>
      <c r="N125" s="100" t="s">
        <v>37</v>
      </c>
      <c r="O125" s="100" t="s">
        <v>173</v>
      </c>
      <c r="P125" s="100" t="s">
        <v>174</v>
      </c>
      <c r="Q125" s="100" t="s">
        <v>175</v>
      </c>
      <c r="R125" s="100" t="s">
        <v>176</v>
      </c>
      <c r="S125" s="100" t="s">
        <v>177</v>
      </c>
      <c r="T125" s="101" t="s">
        <v>178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7"/>
      <c r="B126" s="38"/>
      <c r="C126" s="106" t="s">
        <v>179</v>
      </c>
      <c r="D126" s="39"/>
      <c r="E126" s="39"/>
      <c r="F126" s="39"/>
      <c r="G126" s="39"/>
      <c r="H126" s="39"/>
      <c r="I126" s="39"/>
      <c r="J126" s="205">
        <f>BK126</f>
        <v>0</v>
      </c>
      <c r="K126" s="39"/>
      <c r="L126" s="43"/>
      <c r="M126" s="102"/>
      <c r="N126" s="206"/>
      <c r="O126" s="103"/>
      <c r="P126" s="207">
        <f>P127+P168+P171</f>
        <v>0</v>
      </c>
      <c r="Q126" s="103"/>
      <c r="R126" s="207">
        <f>R127+R168+R171</f>
        <v>20.414939999999998</v>
      </c>
      <c r="S126" s="103"/>
      <c r="T126" s="208">
        <f>T127+T168+T171</f>
        <v>34.945599999999999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72</v>
      </c>
      <c r="AU126" s="16" t="s">
        <v>154</v>
      </c>
      <c r="BK126" s="209">
        <f>BK127+BK168+BK171</f>
        <v>0</v>
      </c>
    </row>
    <row r="127" s="12" customFormat="1" ht="25.92" customHeight="1">
      <c r="A127" s="12"/>
      <c r="B127" s="210"/>
      <c r="C127" s="211"/>
      <c r="D127" s="212" t="s">
        <v>72</v>
      </c>
      <c r="E127" s="213" t="s">
        <v>180</v>
      </c>
      <c r="F127" s="213" t="s">
        <v>181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P128+P160+P166</f>
        <v>0</v>
      </c>
      <c r="Q127" s="218"/>
      <c r="R127" s="219">
        <f>R128+R160+R166</f>
        <v>20.414939999999998</v>
      </c>
      <c r="S127" s="218"/>
      <c r="T127" s="220">
        <f>T128+T160+T166</f>
        <v>34.945599999999999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72</v>
      </c>
      <c r="AU127" s="222" t="s">
        <v>73</v>
      </c>
      <c r="AY127" s="221" t="s">
        <v>182</v>
      </c>
      <c r="BK127" s="223">
        <f>BK128+BK160+BK166</f>
        <v>0</v>
      </c>
    </row>
    <row r="128" s="12" customFormat="1" ht="22.8" customHeight="1">
      <c r="A128" s="12"/>
      <c r="B128" s="210"/>
      <c r="C128" s="211"/>
      <c r="D128" s="212" t="s">
        <v>72</v>
      </c>
      <c r="E128" s="224" t="s">
        <v>203</v>
      </c>
      <c r="F128" s="224" t="s">
        <v>335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SUM(P129:P159)</f>
        <v>0</v>
      </c>
      <c r="Q128" s="218"/>
      <c r="R128" s="219">
        <f>SUM(R129:R159)</f>
        <v>20.414939999999998</v>
      </c>
      <c r="S128" s="218"/>
      <c r="T128" s="220">
        <f>SUM(T129:T159)</f>
        <v>34.945599999999999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72</v>
      </c>
      <c r="AU128" s="222" t="s">
        <v>80</v>
      </c>
      <c r="AY128" s="221" t="s">
        <v>182</v>
      </c>
      <c r="BK128" s="223">
        <f>SUM(BK129:BK159)</f>
        <v>0</v>
      </c>
    </row>
    <row r="129" s="2" customFormat="1" ht="16.5" customHeight="1">
      <c r="A129" s="37"/>
      <c r="B129" s="38"/>
      <c r="C129" s="226" t="s">
        <v>80</v>
      </c>
      <c r="D129" s="226" t="s">
        <v>184</v>
      </c>
      <c r="E129" s="227" t="s">
        <v>336</v>
      </c>
      <c r="F129" s="228" t="s">
        <v>337</v>
      </c>
      <c r="G129" s="229" t="s">
        <v>187</v>
      </c>
      <c r="H129" s="230">
        <v>18.199999999999999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38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188</v>
      </c>
      <c r="AT129" s="238" t="s">
        <v>184</v>
      </c>
      <c r="AU129" s="238" t="s">
        <v>82</v>
      </c>
      <c r="AY129" s="16" t="s">
        <v>182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80</v>
      </c>
      <c r="BK129" s="239">
        <f>ROUND(I129*H129,2)</f>
        <v>0</v>
      </c>
      <c r="BL129" s="16" t="s">
        <v>188</v>
      </c>
      <c r="BM129" s="238" t="s">
        <v>820</v>
      </c>
    </row>
    <row r="130" s="13" customFormat="1">
      <c r="A130" s="13"/>
      <c r="B130" s="240"/>
      <c r="C130" s="241"/>
      <c r="D130" s="242" t="s">
        <v>190</v>
      </c>
      <c r="E130" s="243" t="s">
        <v>1</v>
      </c>
      <c r="F130" s="244" t="s">
        <v>632</v>
      </c>
      <c r="G130" s="241"/>
      <c r="H130" s="245">
        <v>18.199999999999999</v>
      </c>
      <c r="I130" s="246"/>
      <c r="J130" s="241"/>
      <c r="K130" s="241"/>
      <c r="L130" s="247"/>
      <c r="M130" s="248"/>
      <c r="N130" s="249"/>
      <c r="O130" s="249"/>
      <c r="P130" s="249"/>
      <c r="Q130" s="249"/>
      <c r="R130" s="249"/>
      <c r="S130" s="249"/>
      <c r="T130" s="25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1" t="s">
        <v>190</v>
      </c>
      <c r="AU130" s="251" t="s">
        <v>82</v>
      </c>
      <c r="AV130" s="13" t="s">
        <v>82</v>
      </c>
      <c r="AW130" s="13" t="s">
        <v>30</v>
      </c>
      <c r="AX130" s="13" t="s">
        <v>80</v>
      </c>
      <c r="AY130" s="251" t="s">
        <v>182</v>
      </c>
    </row>
    <row r="131" s="2" customFormat="1" ht="24.15" customHeight="1">
      <c r="A131" s="37"/>
      <c r="B131" s="38"/>
      <c r="C131" s="226" t="s">
        <v>82</v>
      </c>
      <c r="D131" s="226" t="s">
        <v>184</v>
      </c>
      <c r="E131" s="227" t="s">
        <v>339</v>
      </c>
      <c r="F131" s="228" t="s">
        <v>340</v>
      </c>
      <c r="G131" s="229" t="s">
        <v>187</v>
      </c>
      <c r="H131" s="230">
        <v>18.199999999999999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38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1.8080000000000001</v>
      </c>
      <c r="T131" s="237">
        <f>S131*H131</f>
        <v>32.9056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188</v>
      </c>
      <c r="AT131" s="238" t="s">
        <v>184</v>
      </c>
      <c r="AU131" s="238" t="s">
        <v>82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188</v>
      </c>
      <c r="BM131" s="238" t="s">
        <v>821</v>
      </c>
    </row>
    <row r="132" s="2" customFormat="1" ht="16.5" customHeight="1">
      <c r="A132" s="37"/>
      <c r="B132" s="38"/>
      <c r="C132" s="226" t="s">
        <v>195</v>
      </c>
      <c r="D132" s="226" t="s">
        <v>184</v>
      </c>
      <c r="E132" s="227" t="s">
        <v>342</v>
      </c>
      <c r="F132" s="228" t="s">
        <v>343</v>
      </c>
      <c r="G132" s="229" t="s">
        <v>187</v>
      </c>
      <c r="H132" s="230">
        <v>10.199999999999999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0.20000000000000001</v>
      </c>
      <c r="T132" s="237">
        <f>S132*H132</f>
        <v>2.04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188</v>
      </c>
      <c r="AT132" s="238" t="s">
        <v>184</v>
      </c>
      <c r="AU132" s="238" t="s">
        <v>82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188</v>
      </c>
      <c r="BM132" s="238" t="s">
        <v>822</v>
      </c>
    </row>
    <row r="133" s="13" customFormat="1">
      <c r="A133" s="13"/>
      <c r="B133" s="240"/>
      <c r="C133" s="241"/>
      <c r="D133" s="242" t="s">
        <v>190</v>
      </c>
      <c r="E133" s="243" t="s">
        <v>1</v>
      </c>
      <c r="F133" s="244" t="s">
        <v>345</v>
      </c>
      <c r="G133" s="241"/>
      <c r="H133" s="245">
        <v>10.199999999999999</v>
      </c>
      <c r="I133" s="246"/>
      <c r="J133" s="241"/>
      <c r="K133" s="241"/>
      <c r="L133" s="247"/>
      <c r="M133" s="248"/>
      <c r="N133" s="249"/>
      <c r="O133" s="249"/>
      <c r="P133" s="249"/>
      <c r="Q133" s="249"/>
      <c r="R133" s="249"/>
      <c r="S133" s="249"/>
      <c r="T133" s="25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1" t="s">
        <v>190</v>
      </c>
      <c r="AU133" s="251" t="s">
        <v>82</v>
      </c>
      <c r="AV133" s="13" t="s">
        <v>82</v>
      </c>
      <c r="AW133" s="13" t="s">
        <v>30</v>
      </c>
      <c r="AX133" s="13" t="s">
        <v>80</v>
      </c>
      <c r="AY133" s="251" t="s">
        <v>182</v>
      </c>
    </row>
    <row r="134" s="2" customFormat="1" ht="21.75" customHeight="1">
      <c r="A134" s="37"/>
      <c r="B134" s="38"/>
      <c r="C134" s="252" t="s">
        <v>188</v>
      </c>
      <c r="D134" s="252" t="s">
        <v>254</v>
      </c>
      <c r="E134" s="253" t="s">
        <v>346</v>
      </c>
      <c r="F134" s="254" t="s">
        <v>347</v>
      </c>
      <c r="G134" s="255" t="s">
        <v>279</v>
      </c>
      <c r="H134" s="256">
        <v>20.399999999999999</v>
      </c>
      <c r="I134" s="257"/>
      <c r="J134" s="258">
        <f>ROUND(I134*H134,2)</f>
        <v>0</v>
      </c>
      <c r="K134" s="259"/>
      <c r="L134" s="260"/>
      <c r="M134" s="261" t="s">
        <v>1</v>
      </c>
      <c r="N134" s="262" t="s">
        <v>38</v>
      </c>
      <c r="O134" s="90"/>
      <c r="P134" s="236">
        <f>O134*H134</f>
        <v>0</v>
      </c>
      <c r="Q134" s="236">
        <v>1</v>
      </c>
      <c r="R134" s="236">
        <f>Q134*H134</f>
        <v>20.399999999999999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217</v>
      </c>
      <c r="AT134" s="238" t="s">
        <v>254</v>
      </c>
      <c r="AU134" s="238" t="s">
        <v>82</v>
      </c>
      <c r="AY134" s="16" t="s">
        <v>182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80</v>
      </c>
      <c r="BK134" s="239">
        <f>ROUND(I134*H134,2)</f>
        <v>0</v>
      </c>
      <c r="BL134" s="16" t="s">
        <v>188</v>
      </c>
      <c r="BM134" s="238" t="s">
        <v>823</v>
      </c>
    </row>
    <row r="135" s="13" customFormat="1">
      <c r="A135" s="13"/>
      <c r="B135" s="240"/>
      <c r="C135" s="241"/>
      <c r="D135" s="242" t="s">
        <v>190</v>
      </c>
      <c r="E135" s="243" t="s">
        <v>1</v>
      </c>
      <c r="F135" s="244" t="s">
        <v>349</v>
      </c>
      <c r="G135" s="241"/>
      <c r="H135" s="245">
        <v>20.399999999999999</v>
      </c>
      <c r="I135" s="246"/>
      <c r="J135" s="241"/>
      <c r="K135" s="241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190</v>
      </c>
      <c r="AU135" s="251" t="s">
        <v>82</v>
      </c>
      <c r="AV135" s="13" t="s">
        <v>82</v>
      </c>
      <c r="AW135" s="13" t="s">
        <v>30</v>
      </c>
      <c r="AX135" s="13" t="s">
        <v>80</v>
      </c>
      <c r="AY135" s="251" t="s">
        <v>182</v>
      </c>
    </row>
    <row r="136" s="2" customFormat="1" ht="33" customHeight="1">
      <c r="A136" s="37"/>
      <c r="B136" s="38"/>
      <c r="C136" s="226" t="s">
        <v>203</v>
      </c>
      <c r="D136" s="226" t="s">
        <v>184</v>
      </c>
      <c r="E136" s="227" t="s">
        <v>350</v>
      </c>
      <c r="F136" s="228" t="s">
        <v>351</v>
      </c>
      <c r="G136" s="229" t="s">
        <v>252</v>
      </c>
      <c r="H136" s="230">
        <v>11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38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188</v>
      </c>
      <c r="AT136" s="238" t="s">
        <v>184</v>
      </c>
      <c r="AU136" s="238" t="s">
        <v>82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188</v>
      </c>
      <c r="BM136" s="238" t="s">
        <v>824</v>
      </c>
    </row>
    <row r="137" s="13" customFormat="1">
      <c r="A137" s="13"/>
      <c r="B137" s="240"/>
      <c r="C137" s="241"/>
      <c r="D137" s="242" t="s">
        <v>190</v>
      </c>
      <c r="E137" s="243" t="s">
        <v>1</v>
      </c>
      <c r="F137" s="244" t="s">
        <v>353</v>
      </c>
      <c r="G137" s="241"/>
      <c r="H137" s="245">
        <v>11</v>
      </c>
      <c r="I137" s="246"/>
      <c r="J137" s="241"/>
      <c r="K137" s="241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190</v>
      </c>
      <c r="AU137" s="251" t="s">
        <v>82</v>
      </c>
      <c r="AV137" s="13" t="s">
        <v>82</v>
      </c>
      <c r="AW137" s="13" t="s">
        <v>30</v>
      </c>
      <c r="AX137" s="13" t="s">
        <v>80</v>
      </c>
      <c r="AY137" s="251" t="s">
        <v>182</v>
      </c>
    </row>
    <row r="138" s="2" customFormat="1" ht="24.15" customHeight="1">
      <c r="A138" s="37"/>
      <c r="B138" s="38"/>
      <c r="C138" s="226" t="s">
        <v>207</v>
      </c>
      <c r="D138" s="226" t="s">
        <v>184</v>
      </c>
      <c r="E138" s="227" t="s">
        <v>354</v>
      </c>
      <c r="F138" s="228" t="s">
        <v>355</v>
      </c>
      <c r="G138" s="229" t="s">
        <v>356</v>
      </c>
      <c r="H138" s="230">
        <v>0.02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188</v>
      </c>
      <c r="AT138" s="238" t="s">
        <v>184</v>
      </c>
      <c r="AU138" s="238" t="s">
        <v>82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188</v>
      </c>
      <c r="BM138" s="238" t="s">
        <v>825</v>
      </c>
    </row>
    <row r="139" s="13" customFormat="1">
      <c r="A139" s="13"/>
      <c r="B139" s="240"/>
      <c r="C139" s="241"/>
      <c r="D139" s="242" t="s">
        <v>190</v>
      </c>
      <c r="E139" s="243" t="s">
        <v>1</v>
      </c>
      <c r="F139" s="244" t="s">
        <v>638</v>
      </c>
      <c r="G139" s="241"/>
      <c r="H139" s="245">
        <v>0.02</v>
      </c>
      <c r="I139" s="246"/>
      <c r="J139" s="241"/>
      <c r="K139" s="241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190</v>
      </c>
      <c r="AU139" s="251" t="s">
        <v>82</v>
      </c>
      <c r="AV139" s="13" t="s">
        <v>82</v>
      </c>
      <c r="AW139" s="13" t="s">
        <v>30</v>
      </c>
      <c r="AX139" s="13" t="s">
        <v>80</v>
      </c>
      <c r="AY139" s="251" t="s">
        <v>182</v>
      </c>
    </row>
    <row r="140" s="2" customFormat="1" ht="21.75" customHeight="1">
      <c r="A140" s="37"/>
      <c r="B140" s="38"/>
      <c r="C140" s="252" t="s">
        <v>211</v>
      </c>
      <c r="D140" s="252" t="s">
        <v>254</v>
      </c>
      <c r="E140" s="253" t="s">
        <v>359</v>
      </c>
      <c r="F140" s="254" t="s">
        <v>360</v>
      </c>
      <c r="G140" s="255" t="s">
        <v>262</v>
      </c>
      <c r="H140" s="256">
        <v>40</v>
      </c>
      <c r="I140" s="257"/>
      <c r="J140" s="258">
        <f>ROUND(I140*H140,2)</f>
        <v>0</v>
      </c>
      <c r="K140" s="259"/>
      <c r="L140" s="260"/>
      <c r="M140" s="261" t="s">
        <v>1</v>
      </c>
      <c r="N140" s="262" t="s">
        <v>38</v>
      </c>
      <c r="O140" s="90"/>
      <c r="P140" s="236">
        <f>O140*H140</f>
        <v>0</v>
      </c>
      <c r="Q140" s="236">
        <v>0.00018000000000000001</v>
      </c>
      <c r="R140" s="236">
        <f>Q140*H140</f>
        <v>0.0072000000000000007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217</v>
      </c>
      <c r="AT140" s="238" t="s">
        <v>254</v>
      </c>
      <c r="AU140" s="238" t="s">
        <v>82</v>
      </c>
      <c r="AY140" s="16" t="s">
        <v>182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188</v>
      </c>
      <c r="BM140" s="238" t="s">
        <v>826</v>
      </c>
    </row>
    <row r="141" s="2" customFormat="1" ht="16.5" customHeight="1">
      <c r="A141" s="37"/>
      <c r="B141" s="38"/>
      <c r="C141" s="252" t="s">
        <v>217</v>
      </c>
      <c r="D141" s="252" t="s">
        <v>254</v>
      </c>
      <c r="E141" s="253" t="s">
        <v>362</v>
      </c>
      <c r="F141" s="254" t="s">
        <v>363</v>
      </c>
      <c r="G141" s="255" t="s">
        <v>262</v>
      </c>
      <c r="H141" s="256">
        <v>16</v>
      </c>
      <c r="I141" s="257"/>
      <c r="J141" s="258">
        <f>ROUND(I141*H141,2)</f>
        <v>0</v>
      </c>
      <c r="K141" s="259"/>
      <c r="L141" s="260"/>
      <c r="M141" s="261" t="s">
        <v>1</v>
      </c>
      <c r="N141" s="262" t="s">
        <v>38</v>
      </c>
      <c r="O141" s="90"/>
      <c r="P141" s="236">
        <f>O141*H141</f>
        <v>0</v>
      </c>
      <c r="Q141" s="236">
        <v>9.0000000000000006E-05</v>
      </c>
      <c r="R141" s="236">
        <f>Q141*H141</f>
        <v>0.0014400000000000001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217</v>
      </c>
      <c r="AT141" s="238" t="s">
        <v>254</v>
      </c>
      <c r="AU141" s="238" t="s">
        <v>82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188</v>
      </c>
      <c r="BM141" s="238" t="s">
        <v>827</v>
      </c>
    </row>
    <row r="142" s="13" customFormat="1">
      <c r="A142" s="13"/>
      <c r="B142" s="240"/>
      <c r="C142" s="241"/>
      <c r="D142" s="242" t="s">
        <v>190</v>
      </c>
      <c r="E142" s="243" t="s">
        <v>1</v>
      </c>
      <c r="F142" s="244" t="s">
        <v>641</v>
      </c>
      <c r="G142" s="241"/>
      <c r="H142" s="245">
        <v>16</v>
      </c>
      <c r="I142" s="246"/>
      <c r="J142" s="241"/>
      <c r="K142" s="241"/>
      <c r="L142" s="247"/>
      <c r="M142" s="248"/>
      <c r="N142" s="249"/>
      <c r="O142" s="249"/>
      <c r="P142" s="249"/>
      <c r="Q142" s="249"/>
      <c r="R142" s="249"/>
      <c r="S142" s="249"/>
      <c r="T142" s="25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190</v>
      </c>
      <c r="AU142" s="251" t="s">
        <v>82</v>
      </c>
      <c r="AV142" s="13" t="s">
        <v>82</v>
      </c>
      <c r="AW142" s="13" t="s">
        <v>30</v>
      </c>
      <c r="AX142" s="13" t="s">
        <v>80</v>
      </c>
      <c r="AY142" s="251" t="s">
        <v>182</v>
      </c>
    </row>
    <row r="143" s="2" customFormat="1" ht="16.5" customHeight="1">
      <c r="A143" s="37"/>
      <c r="B143" s="38"/>
      <c r="C143" s="252" t="s">
        <v>222</v>
      </c>
      <c r="D143" s="252" t="s">
        <v>254</v>
      </c>
      <c r="E143" s="253" t="s">
        <v>365</v>
      </c>
      <c r="F143" s="254" t="s">
        <v>366</v>
      </c>
      <c r="G143" s="255" t="s">
        <v>262</v>
      </c>
      <c r="H143" s="256">
        <v>5</v>
      </c>
      <c r="I143" s="257"/>
      <c r="J143" s="258">
        <f>ROUND(I143*H143,2)</f>
        <v>0</v>
      </c>
      <c r="K143" s="259"/>
      <c r="L143" s="260"/>
      <c r="M143" s="261" t="s">
        <v>1</v>
      </c>
      <c r="N143" s="262" t="s">
        <v>38</v>
      </c>
      <c r="O143" s="90"/>
      <c r="P143" s="236">
        <f>O143*H143</f>
        <v>0</v>
      </c>
      <c r="Q143" s="236">
        <v>0.00062</v>
      </c>
      <c r="R143" s="236">
        <f>Q143*H143</f>
        <v>0.0030999999999999999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217</v>
      </c>
      <c r="AT143" s="238" t="s">
        <v>254</v>
      </c>
      <c r="AU143" s="238" t="s">
        <v>82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188</v>
      </c>
      <c r="BM143" s="238" t="s">
        <v>828</v>
      </c>
    </row>
    <row r="144" s="13" customFormat="1">
      <c r="A144" s="13"/>
      <c r="B144" s="240"/>
      <c r="C144" s="241"/>
      <c r="D144" s="242" t="s">
        <v>190</v>
      </c>
      <c r="E144" s="243" t="s">
        <v>1</v>
      </c>
      <c r="F144" s="244" t="s">
        <v>643</v>
      </c>
      <c r="G144" s="241"/>
      <c r="H144" s="245">
        <v>5</v>
      </c>
      <c r="I144" s="246"/>
      <c r="J144" s="241"/>
      <c r="K144" s="241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190</v>
      </c>
      <c r="AU144" s="251" t="s">
        <v>82</v>
      </c>
      <c r="AV144" s="13" t="s">
        <v>82</v>
      </c>
      <c r="AW144" s="13" t="s">
        <v>30</v>
      </c>
      <c r="AX144" s="13" t="s">
        <v>80</v>
      </c>
      <c r="AY144" s="251" t="s">
        <v>182</v>
      </c>
    </row>
    <row r="145" s="2" customFormat="1" ht="16.5" customHeight="1">
      <c r="A145" s="37"/>
      <c r="B145" s="38"/>
      <c r="C145" s="252" t="s">
        <v>228</v>
      </c>
      <c r="D145" s="252" t="s">
        <v>254</v>
      </c>
      <c r="E145" s="253" t="s">
        <v>369</v>
      </c>
      <c r="F145" s="254" t="s">
        <v>370</v>
      </c>
      <c r="G145" s="255" t="s">
        <v>262</v>
      </c>
      <c r="H145" s="256">
        <v>5</v>
      </c>
      <c r="I145" s="257"/>
      <c r="J145" s="258">
        <f>ROUND(I145*H145,2)</f>
        <v>0</v>
      </c>
      <c r="K145" s="259"/>
      <c r="L145" s="260"/>
      <c r="M145" s="261" t="s">
        <v>1</v>
      </c>
      <c r="N145" s="262" t="s">
        <v>38</v>
      </c>
      <c r="O145" s="90"/>
      <c r="P145" s="236">
        <f>O145*H145</f>
        <v>0</v>
      </c>
      <c r="Q145" s="236">
        <v>0.00048999999999999998</v>
      </c>
      <c r="R145" s="236">
        <f>Q145*H145</f>
        <v>0.0024499999999999999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217</v>
      </c>
      <c r="AT145" s="238" t="s">
        <v>254</v>
      </c>
      <c r="AU145" s="238" t="s">
        <v>82</v>
      </c>
      <c r="AY145" s="16" t="s">
        <v>182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188</v>
      </c>
      <c r="BM145" s="238" t="s">
        <v>829</v>
      </c>
    </row>
    <row r="146" s="2" customFormat="1" ht="16.5" customHeight="1">
      <c r="A146" s="37"/>
      <c r="B146" s="38"/>
      <c r="C146" s="252" t="s">
        <v>234</v>
      </c>
      <c r="D146" s="252" t="s">
        <v>254</v>
      </c>
      <c r="E146" s="253" t="s">
        <v>372</v>
      </c>
      <c r="F146" s="254" t="s">
        <v>373</v>
      </c>
      <c r="G146" s="255" t="s">
        <v>262</v>
      </c>
      <c r="H146" s="256">
        <v>5</v>
      </c>
      <c r="I146" s="257"/>
      <c r="J146" s="258">
        <f>ROUND(I146*H146,2)</f>
        <v>0</v>
      </c>
      <c r="K146" s="259"/>
      <c r="L146" s="260"/>
      <c r="M146" s="261" t="s">
        <v>1</v>
      </c>
      <c r="N146" s="262" t="s">
        <v>38</v>
      </c>
      <c r="O146" s="90"/>
      <c r="P146" s="236">
        <f>O146*H146</f>
        <v>0</v>
      </c>
      <c r="Q146" s="236">
        <v>0.00014999999999999999</v>
      </c>
      <c r="R146" s="236">
        <f>Q146*H146</f>
        <v>0.00074999999999999991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217</v>
      </c>
      <c r="AT146" s="238" t="s">
        <v>254</v>
      </c>
      <c r="AU146" s="238" t="s">
        <v>82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188</v>
      </c>
      <c r="BM146" s="238" t="s">
        <v>830</v>
      </c>
    </row>
    <row r="147" s="2" customFormat="1" ht="24.15" customHeight="1">
      <c r="A147" s="37"/>
      <c r="B147" s="38"/>
      <c r="C147" s="226" t="s">
        <v>239</v>
      </c>
      <c r="D147" s="226" t="s">
        <v>184</v>
      </c>
      <c r="E147" s="227" t="s">
        <v>375</v>
      </c>
      <c r="F147" s="228" t="s">
        <v>376</v>
      </c>
      <c r="G147" s="229" t="s">
        <v>356</v>
      </c>
      <c r="H147" s="230">
        <v>0.02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38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188</v>
      </c>
      <c r="AT147" s="238" t="s">
        <v>184</v>
      </c>
      <c r="AU147" s="238" t="s">
        <v>82</v>
      </c>
      <c r="AY147" s="16" t="s">
        <v>182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80</v>
      </c>
      <c r="BK147" s="239">
        <f>ROUND(I147*H147,2)</f>
        <v>0</v>
      </c>
      <c r="BL147" s="16" t="s">
        <v>188</v>
      </c>
      <c r="BM147" s="238" t="s">
        <v>831</v>
      </c>
    </row>
    <row r="148" s="2" customFormat="1" ht="24.15" customHeight="1">
      <c r="A148" s="37"/>
      <c r="B148" s="38"/>
      <c r="C148" s="226" t="s">
        <v>244</v>
      </c>
      <c r="D148" s="226" t="s">
        <v>184</v>
      </c>
      <c r="E148" s="227" t="s">
        <v>378</v>
      </c>
      <c r="F148" s="228" t="s">
        <v>379</v>
      </c>
      <c r="G148" s="229" t="s">
        <v>262</v>
      </c>
      <c r="H148" s="230">
        <v>5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38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188</v>
      </c>
      <c r="AT148" s="238" t="s">
        <v>184</v>
      </c>
      <c r="AU148" s="238" t="s">
        <v>82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188</v>
      </c>
      <c r="BM148" s="238" t="s">
        <v>832</v>
      </c>
    </row>
    <row r="149" s="2" customFormat="1">
      <c r="A149" s="37"/>
      <c r="B149" s="38"/>
      <c r="C149" s="39"/>
      <c r="D149" s="242" t="s">
        <v>381</v>
      </c>
      <c r="E149" s="39"/>
      <c r="F149" s="266" t="s">
        <v>382</v>
      </c>
      <c r="G149" s="39"/>
      <c r="H149" s="39"/>
      <c r="I149" s="267"/>
      <c r="J149" s="39"/>
      <c r="K149" s="39"/>
      <c r="L149" s="43"/>
      <c r="M149" s="268"/>
      <c r="N149" s="269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381</v>
      </c>
      <c r="AU149" s="16" t="s">
        <v>82</v>
      </c>
    </row>
    <row r="150" s="2" customFormat="1" ht="24.15" customHeight="1">
      <c r="A150" s="37"/>
      <c r="B150" s="38"/>
      <c r="C150" s="226" t="s">
        <v>249</v>
      </c>
      <c r="D150" s="226" t="s">
        <v>184</v>
      </c>
      <c r="E150" s="227" t="s">
        <v>383</v>
      </c>
      <c r="F150" s="228" t="s">
        <v>384</v>
      </c>
      <c r="G150" s="229" t="s">
        <v>262</v>
      </c>
      <c r="H150" s="230">
        <v>5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38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188</v>
      </c>
      <c r="AT150" s="238" t="s">
        <v>184</v>
      </c>
      <c r="AU150" s="238" t="s">
        <v>82</v>
      </c>
      <c r="AY150" s="16" t="s">
        <v>182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188</v>
      </c>
      <c r="BM150" s="238" t="s">
        <v>833</v>
      </c>
    </row>
    <row r="151" s="2" customFormat="1">
      <c r="A151" s="37"/>
      <c r="B151" s="38"/>
      <c r="C151" s="39"/>
      <c r="D151" s="242" t="s">
        <v>381</v>
      </c>
      <c r="E151" s="39"/>
      <c r="F151" s="266" t="s">
        <v>386</v>
      </c>
      <c r="G151" s="39"/>
      <c r="H151" s="39"/>
      <c r="I151" s="267"/>
      <c r="J151" s="39"/>
      <c r="K151" s="39"/>
      <c r="L151" s="43"/>
      <c r="M151" s="268"/>
      <c r="N151" s="269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381</v>
      </c>
      <c r="AU151" s="16" t="s">
        <v>82</v>
      </c>
    </row>
    <row r="152" s="2" customFormat="1" ht="24.15" customHeight="1">
      <c r="A152" s="37"/>
      <c r="B152" s="38"/>
      <c r="C152" s="226" t="s">
        <v>8</v>
      </c>
      <c r="D152" s="226" t="s">
        <v>184</v>
      </c>
      <c r="E152" s="227" t="s">
        <v>649</v>
      </c>
      <c r="F152" s="228" t="s">
        <v>650</v>
      </c>
      <c r="G152" s="229" t="s">
        <v>402</v>
      </c>
      <c r="H152" s="230">
        <v>5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38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188</v>
      </c>
      <c r="AT152" s="238" t="s">
        <v>184</v>
      </c>
      <c r="AU152" s="238" t="s">
        <v>82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188</v>
      </c>
      <c r="BM152" s="238" t="s">
        <v>834</v>
      </c>
    </row>
    <row r="153" s="2" customFormat="1" ht="24.15" customHeight="1">
      <c r="A153" s="37"/>
      <c r="B153" s="38"/>
      <c r="C153" s="226" t="s">
        <v>259</v>
      </c>
      <c r="D153" s="226" t="s">
        <v>184</v>
      </c>
      <c r="E153" s="227" t="s">
        <v>404</v>
      </c>
      <c r="F153" s="228" t="s">
        <v>405</v>
      </c>
      <c r="G153" s="229" t="s">
        <v>402</v>
      </c>
      <c r="H153" s="230">
        <v>5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38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188</v>
      </c>
      <c r="AT153" s="238" t="s">
        <v>184</v>
      </c>
      <c r="AU153" s="238" t="s">
        <v>82</v>
      </c>
      <c r="AY153" s="16" t="s">
        <v>182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188</v>
      </c>
      <c r="BM153" s="238" t="s">
        <v>835</v>
      </c>
    </row>
    <row r="154" s="2" customFormat="1" ht="37.8" customHeight="1">
      <c r="A154" s="37"/>
      <c r="B154" s="38"/>
      <c r="C154" s="226" t="s">
        <v>264</v>
      </c>
      <c r="D154" s="226" t="s">
        <v>184</v>
      </c>
      <c r="E154" s="227" t="s">
        <v>407</v>
      </c>
      <c r="F154" s="228" t="s">
        <v>408</v>
      </c>
      <c r="G154" s="229" t="s">
        <v>252</v>
      </c>
      <c r="H154" s="230">
        <v>100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38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188</v>
      </c>
      <c r="AT154" s="238" t="s">
        <v>184</v>
      </c>
      <c r="AU154" s="238" t="s">
        <v>82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188</v>
      </c>
      <c r="BM154" s="238" t="s">
        <v>836</v>
      </c>
    </row>
    <row r="155" s="2" customFormat="1" ht="37.8" customHeight="1">
      <c r="A155" s="37"/>
      <c r="B155" s="38"/>
      <c r="C155" s="226" t="s">
        <v>269</v>
      </c>
      <c r="D155" s="226" t="s">
        <v>184</v>
      </c>
      <c r="E155" s="227" t="s">
        <v>410</v>
      </c>
      <c r="F155" s="228" t="s">
        <v>411</v>
      </c>
      <c r="G155" s="229" t="s">
        <v>252</v>
      </c>
      <c r="H155" s="230">
        <v>100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38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188</v>
      </c>
      <c r="AT155" s="238" t="s">
        <v>184</v>
      </c>
      <c r="AU155" s="238" t="s">
        <v>82</v>
      </c>
      <c r="AY155" s="16" t="s">
        <v>182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188</v>
      </c>
      <c r="BM155" s="238" t="s">
        <v>837</v>
      </c>
    </row>
    <row r="156" s="2" customFormat="1" ht="16.5" customHeight="1">
      <c r="A156" s="37"/>
      <c r="B156" s="38"/>
      <c r="C156" s="226" t="s">
        <v>276</v>
      </c>
      <c r="D156" s="226" t="s">
        <v>184</v>
      </c>
      <c r="E156" s="227" t="s">
        <v>413</v>
      </c>
      <c r="F156" s="228" t="s">
        <v>414</v>
      </c>
      <c r="G156" s="229" t="s">
        <v>262</v>
      </c>
      <c r="H156" s="230">
        <v>10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38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323</v>
      </c>
      <c r="AT156" s="238" t="s">
        <v>184</v>
      </c>
      <c r="AU156" s="238" t="s">
        <v>82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323</v>
      </c>
      <c r="BM156" s="238" t="s">
        <v>838</v>
      </c>
    </row>
    <row r="157" s="2" customFormat="1" ht="16.5" customHeight="1">
      <c r="A157" s="37"/>
      <c r="B157" s="38"/>
      <c r="C157" s="226" t="s">
        <v>281</v>
      </c>
      <c r="D157" s="226" t="s">
        <v>184</v>
      </c>
      <c r="E157" s="227" t="s">
        <v>416</v>
      </c>
      <c r="F157" s="228" t="s">
        <v>417</v>
      </c>
      <c r="G157" s="229" t="s">
        <v>262</v>
      </c>
      <c r="H157" s="230">
        <v>10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38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188</v>
      </c>
      <c r="AT157" s="238" t="s">
        <v>184</v>
      </c>
      <c r="AU157" s="238" t="s">
        <v>82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188</v>
      </c>
      <c r="BM157" s="238" t="s">
        <v>839</v>
      </c>
    </row>
    <row r="158" s="2" customFormat="1" ht="33" customHeight="1">
      <c r="A158" s="37"/>
      <c r="B158" s="38"/>
      <c r="C158" s="226" t="s">
        <v>7</v>
      </c>
      <c r="D158" s="226" t="s">
        <v>184</v>
      </c>
      <c r="E158" s="227" t="s">
        <v>419</v>
      </c>
      <c r="F158" s="228" t="s">
        <v>420</v>
      </c>
      <c r="G158" s="229" t="s">
        <v>322</v>
      </c>
      <c r="H158" s="230">
        <v>5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38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188</v>
      </c>
      <c r="AT158" s="238" t="s">
        <v>184</v>
      </c>
      <c r="AU158" s="238" t="s">
        <v>82</v>
      </c>
      <c r="AY158" s="16" t="s">
        <v>182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188</v>
      </c>
      <c r="BM158" s="238" t="s">
        <v>840</v>
      </c>
    </row>
    <row r="159" s="13" customFormat="1">
      <c r="A159" s="13"/>
      <c r="B159" s="240"/>
      <c r="C159" s="241"/>
      <c r="D159" s="242" t="s">
        <v>190</v>
      </c>
      <c r="E159" s="243" t="s">
        <v>1</v>
      </c>
      <c r="F159" s="244" t="s">
        <v>422</v>
      </c>
      <c r="G159" s="241"/>
      <c r="H159" s="245">
        <v>5</v>
      </c>
      <c r="I159" s="246"/>
      <c r="J159" s="241"/>
      <c r="K159" s="241"/>
      <c r="L159" s="247"/>
      <c r="M159" s="248"/>
      <c r="N159" s="249"/>
      <c r="O159" s="249"/>
      <c r="P159" s="249"/>
      <c r="Q159" s="249"/>
      <c r="R159" s="249"/>
      <c r="S159" s="249"/>
      <c r="T159" s="25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1" t="s">
        <v>190</v>
      </c>
      <c r="AU159" s="251" t="s">
        <v>82</v>
      </c>
      <c r="AV159" s="13" t="s">
        <v>82</v>
      </c>
      <c r="AW159" s="13" t="s">
        <v>30</v>
      </c>
      <c r="AX159" s="13" t="s">
        <v>80</v>
      </c>
      <c r="AY159" s="251" t="s">
        <v>182</v>
      </c>
    </row>
    <row r="160" s="12" customFormat="1" ht="22.8" customHeight="1">
      <c r="A160" s="12"/>
      <c r="B160" s="210"/>
      <c r="C160" s="211"/>
      <c r="D160" s="212" t="s">
        <v>72</v>
      </c>
      <c r="E160" s="224" t="s">
        <v>274</v>
      </c>
      <c r="F160" s="224" t="s">
        <v>275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SUM(P161:P165)</f>
        <v>0</v>
      </c>
      <c r="Q160" s="218"/>
      <c r="R160" s="219">
        <f>SUM(R161:R165)</f>
        <v>0</v>
      </c>
      <c r="S160" s="218"/>
      <c r="T160" s="220">
        <f>SUM(T161:T165)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80</v>
      </c>
      <c r="AT160" s="222" t="s">
        <v>72</v>
      </c>
      <c r="AU160" s="222" t="s">
        <v>80</v>
      </c>
      <c r="AY160" s="221" t="s">
        <v>182</v>
      </c>
      <c r="BK160" s="223">
        <f>SUM(BK161:BK165)</f>
        <v>0</v>
      </c>
    </row>
    <row r="161" s="2" customFormat="1" ht="24.15" customHeight="1">
      <c r="A161" s="37"/>
      <c r="B161" s="38"/>
      <c r="C161" s="226" t="s">
        <v>289</v>
      </c>
      <c r="D161" s="226" t="s">
        <v>184</v>
      </c>
      <c r="E161" s="227" t="s">
        <v>425</v>
      </c>
      <c r="F161" s="228" t="s">
        <v>426</v>
      </c>
      <c r="G161" s="229" t="s">
        <v>279</v>
      </c>
      <c r="H161" s="230">
        <v>34.945999999999998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38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188</v>
      </c>
      <c r="AT161" s="238" t="s">
        <v>184</v>
      </c>
      <c r="AU161" s="238" t="s">
        <v>82</v>
      </c>
      <c r="AY161" s="16" t="s">
        <v>182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188</v>
      </c>
      <c r="BM161" s="238" t="s">
        <v>841</v>
      </c>
    </row>
    <row r="162" s="2" customFormat="1" ht="24.15" customHeight="1">
      <c r="A162" s="37"/>
      <c r="B162" s="38"/>
      <c r="C162" s="226" t="s">
        <v>293</v>
      </c>
      <c r="D162" s="226" t="s">
        <v>184</v>
      </c>
      <c r="E162" s="227" t="s">
        <v>428</v>
      </c>
      <c r="F162" s="228" t="s">
        <v>429</v>
      </c>
      <c r="G162" s="229" t="s">
        <v>279</v>
      </c>
      <c r="H162" s="230">
        <v>349.45999999999998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38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188</v>
      </c>
      <c r="AT162" s="238" t="s">
        <v>184</v>
      </c>
      <c r="AU162" s="238" t="s">
        <v>82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188</v>
      </c>
      <c r="BM162" s="238" t="s">
        <v>842</v>
      </c>
    </row>
    <row r="163" s="13" customFormat="1">
      <c r="A163" s="13"/>
      <c r="B163" s="240"/>
      <c r="C163" s="241"/>
      <c r="D163" s="242" t="s">
        <v>190</v>
      </c>
      <c r="E163" s="243" t="s">
        <v>1</v>
      </c>
      <c r="F163" s="244" t="s">
        <v>431</v>
      </c>
      <c r="G163" s="241"/>
      <c r="H163" s="245">
        <v>349.45999999999998</v>
      </c>
      <c r="I163" s="246"/>
      <c r="J163" s="241"/>
      <c r="K163" s="241"/>
      <c r="L163" s="247"/>
      <c r="M163" s="248"/>
      <c r="N163" s="249"/>
      <c r="O163" s="249"/>
      <c r="P163" s="249"/>
      <c r="Q163" s="249"/>
      <c r="R163" s="249"/>
      <c r="S163" s="249"/>
      <c r="T163" s="25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190</v>
      </c>
      <c r="AU163" s="251" t="s">
        <v>82</v>
      </c>
      <c r="AV163" s="13" t="s">
        <v>82</v>
      </c>
      <c r="AW163" s="13" t="s">
        <v>30</v>
      </c>
      <c r="AX163" s="13" t="s">
        <v>80</v>
      </c>
      <c r="AY163" s="251" t="s">
        <v>182</v>
      </c>
    </row>
    <row r="164" s="2" customFormat="1" ht="24.15" customHeight="1">
      <c r="A164" s="37"/>
      <c r="B164" s="38"/>
      <c r="C164" s="226" t="s">
        <v>298</v>
      </c>
      <c r="D164" s="226" t="s">
        <v>184</v>
      </c>
      <c r="E164" s="227" t="s">
        <v>433</v>
      </c>
      <c r="F164" s="228" t="s">
        <v>434</v>
      </c>
      <c r="G164" s="229" t="s">
        <v>279</v>
      </c>
      <c r="H164" s="230">
        <v>34.945999999999998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38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188</v>
      </c>
      <c r="AT164" s="238" t="s">
        <v>184</v>
      </c>
      <c r="AU164" s="238" t="s">
        <v>82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188</v>
      </c>
      <c r="BM164" s="238" t="s">
        <v>843</v>
      </c>
    </row>
    <row r="165" s="2" customFormat="1" ht="24.15" customHeight="1">
      <c r="A165" s="37"/>
      <c r="B165" s="38"/>
      <c r="C165" s="226" t="s">
        <v>304</v>
      </c>
      <c r="D165" s="226" t="s">
        <v>184</v>
      </c>
      <c r="E165" s="227" t="s">
        <v>282</v>
      </c>
      <c r="F165" s="228" t="s">
        <v>283</v>
      </c>
      <c r="G165" s="229" t="s">
        <v>279</v>
      </c>
      <c r="H165" s="230">
        <v>34.945999999999998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38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188</v>
      </c>
      <c r="AT165" s="238" t="s">
        <v>184</v>
      </c>
      <c r="AU165" s="238" t="s">
        <v>82</v>
      </c>
      <c r="AY165" s="16" t="s">
        <v>182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188</v>
      </c>
      <c r="BM165" s="238" t="s">
        <v>844</v>
      </c>
    </row>
    <row r="166" s="12" customFormat="1" ht="22.8" customHeight="1">
      <c r="A166" s="12"/>
      <c r="B166" s="210"/>
      <c r="C166" s="211"/>
      <c r="D166" s="212" t="s">
        <v>72</v>
      </c>
      <c r="E166" s="224" t="s">
        <v>302</v>
      </c>
      <c r="F166" s="224" t="s">
        <v>303</v>
      </c>
      <c r="G166" s="211"/>
      <c r="H166" s="211"/>
      <c r="I166" s="214"/>
      <c r="J166" s="225">
        <f>BK166</f>
        <v>0</v>
      </c>
      <c r="K166" s="211"/>
      <c r="L166" s="216"/>
      <c r="M166" s="217"/>
      <c r="N166" s="218"/>
      <c r="O166" s="218"/>
      <c r="P166" s="219">
        <f>P167</f>
        <v>0</v>
      </c>
      <c r="Q166" s="218"/>
      <c r="R166" s="219">
        <f>R167</f>
        <v>0</v>
      </c>
      <c r="S166" s="218"/>
      <c r="T166" s="220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80</v>
      </c>
      <c r="AT166" s="222" t="s">
        <v>72</v>
      </c>
      <c r="AU166" s="222" t="s">
        <v>80</v>
      </c>
      <c r="AY166" s="221" t="s">
        <v>182</v>
      </c>
      <c r="BK166" s="223">
        <f>BK167</f>
        <v>0</v>
      </c>
    </row>
    <row r="167" s="2" customFormat="1" ht="21.75" customHeight="1">
      <c r="A167" s="37"/>
      <c r="B167" s="38"/>
      <c r="C167" s="226" t="s">
        <v>311</v>
      </c>
      <c r="D167" s="226" t="s">
        <v>184</v>
      </c>
      <c r="E167" s="227" t="s">
        <v>439</v>
      </c>
      <c r="F167" s="228" t="s">
        <v>440</v>
      </c>
      <c r="G167" s="229" t="s">
        <v>279</v>
      </c>
      <c r="H167" s="230">
        <v>20.414999999999999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38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188</v>
      </c>
      <c r="AT167" s="238" t="s">
        <v>184</v>
      </c>
      <c r="AU167" s="238" t="s">
        <v>82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188</v>
      </c>
      <c r="BM167" s="238" t="s">
        <v>845</v>
      </c>
    </row>
    <row r="168" s="12" customFormat="1" ht="25.92" customHeight="1">
      <c r="A168" s="12"/>
      <c r="B168" s="210"/>
      <c r="C168" s="211"/>
      <c r="D168" s="212" t="s">
        <v>72</v>
      </c>
      <c r="E168" s="213" t="s">
        <v>317</v>
      </c>
      <c r="F168" s="213" t="s">
        <v>318</v>
      </c>
      <c r="G168" s="211"/>
      <c r="H168" s="211"/>
      <c r="I168" s="214"/>
      <c r="J168" s="215">
        <f>BK168</f>
        <v>0</v>
      </c>
      <c r="K168" s="211"/>
      <c r="L168" s="216"/>
      <c r="M168" s="217"/>
      <c r="N168" s="218"/>
      <c r="O168" s="218"/>
      <c r="P168" s="219">
        <f>SUM(P169:P170)</f>
        <v>0</v>
      </c>
      <c r="Q168" s="218"/>
      <c r="R168" s="219">
        <f>SUM(R169:R170)</f>
        <v>0</v>
      </c>
      <c r="S168" s="218"/>
      <c r="T168" s="220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188</v>
      </c>
      <c r="AT168" s="222" t="s">
        <v>72</v>
      </c>
      <c r="AU168" s="222" t="s">
        <v>73</v>
      </c>
      <c r="AY168" s="221" t="s">
        <v>182</v>
      </c>
      <c r="BK168" s="223">
        <f>SUM(BK169:BK170)</f>
        <v>0</v>
      </c>
    </row>
    <row r="169" s="2" customFormat="1" ht="16.5" customHeight="1">
      <c r="A169" s="37"/>
      <c r="B169" s="38"/>
      <c r="C169" s="226" t="s">
        <v>319</v>
      </c>
      <c r="D169" s="226" t="s">
        <v>184</v>
      </c>
      <c r="E169" s="227" t="s">
        <v>320</v>
      </c>
      <c r="F169" s="228" t="s">
        <v>321</v>
      </c>
      <c r="G169" s="229" t="s">
        <v>322</v>
      </c>
      <c r="H169" s="230">
        <v>15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38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323</v>
      </c>
      <c r="AT169" s="238" t="s">
        <v>184</v>
      </c>
      <c r="AU169" s="238" t="s">
        <v>80</v>
      </c>
      <c r="AY169" s="16" t="s">
        <v>182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323</v>
      </c>
      <c r="BM169" s="238" t="s">
        <v>846</v>
      </c>
    </row>
    <row r="170" s="13" customFormat="1">
      <c r="A170" s="13"/>
      <c r="B170" s="240"/>
      <c r="C170" s="241"/>
      <c r="D170" s="242" t="s">
        <v>190</v>
      </c>
      <c r="E170" s="243" t="s">
        <v>1</v>
      </c>
      <c r="F170" s="244" t="s">
        <v>424</v>
      </c>
      <c r="G170" s="241"/>
      <c r="H170" s="245">
        <v>15</v>
      </c>
      <c r="I170" s="246"/>
      <c r="J170" s="241"/>
      <c r="K170" s="241"/>
      <c r="L170" s="247"/>
      <c r="M170" s="248"/>
      <c r="N170" s="249"/>
      <c r="O170" s="249"/>
      <c r="P170" s="249"/>
      <c r="Q170" s="249"/>
      <c r="R170" s="249"/>
      <c r="S170" s="249"/>
      <c r="T170" s="25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190</v>
      </c>
      <c r="AU170" s="251" t="s">
        <v>80</v>
      </c>
      <c r="AV170" s="13" t="s">
        <v>82</v>
      </c>
      <c r="AW170" s="13" t="s">
        <v>30</v>
      </c>
      <c r="AX170" s="13" t="s">
        <v>80</v>
      </c>
      <c r="AY170" s="251" t="s">
        <v>182</v>
      </c>
    </row>
    <row r="171" s="12" customFormat="1" ht="25.92" customHeight="1">
      <c r="A171" s="12"/>
      <c r="B171" s="210"/>
      <c r="C171" s="211"/>
      <c r="D171" s="212" t="s">
        <v>72</v>
      </c>
      <c r="E171" s="213" t="s">
        <v>326</v>
      </c>
      <c r="F171" s="213" t="s">
        <v>327</v>
      </c>
      <c r="G171" s="211"/>
      <c r="H171" s="211"/>
      <c r="I171" s="214"/>
      <c r="J171" s="215">
        <f>BK171</f>
        <v>0</v>
      </c>
      <c r="K171" s="211"/>
      <c r="L171" s="216"/>
      <c r="M171" s="217"/>
      <c r="N171" s="218"/>
      <c r="O171" s="218"/>
      <c r="P171" s="219">
        <f>SUM(P172:P174)</f>
        <v>0</v>
      </c>
      <c r="Q171" s="218"/>
      <c r="R171" s="219">
        <f>SUM(R172:R174)</f>
        <v>0</v>
      </c>
      <c r="S171" s="218"/>
      <c r="T171" s="220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188</v>
      </c>
      <c r="AT171" s="222" t="s">
        <v>72</v>
      </c>
      <c r="AU171" s="222" t="s">
        <v>73</v>
      </c>
      <c r="AY171" s="221" t="s">
        <v>182</v>
      </c>
      <c r="BK171" s="223">
        <f>SUM(BK172:BK174)</f>
        <v>0</v>
      </c>
    </row>
    <row r="172" s="2" customFormat="1" ht="33" customHeight="1">
      <c r="A172" s="37"/>
      <c r="B172" s="38"/>
      <c r="C172" s="226" t="s">
        <v>328</v>
      </c>
      <c r="D172" s="226" t="s">
        <v>184</v>
      </c>
      <c r="E172" s="227" t="s">
        <v>443</v>
      </c>
      <c r="F172" s="228" t="s">
        <v>444</v>
      </c>
      <c r="G172" s="229" t="s">
        <v>262</v>
      </c>
      <c r="H172" s="230">
        <v>1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38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445</v>
      </c>
      <c r="AT172" s="238" t="s">
        <v>184</v>
      </c>
      <c r="AU172" s="238" t="s">
        <v>80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445</v>
      </c>
      <c r="BM172" s="238" t="s">
        <v>847</v>
      </c>
    </row>
    <row r="173" s="2" customFormat="1">
      <c r="A173" s="37"/>
      <c r="B173" s="38"/>
      <c r="C173" s="39"/>
      <c r="D173" s="242" t="s">
        <v>381</v>
      </c>
      <c r="E173" s="39"/>
      <c r="F173" s="266" t="s">
        <v>447</v>
      </c>
      <c r="G173" s="39"/>
      <c r="H173" s="39"/>
      <c r="I173" s="267"/>
      <c r="J173" s="39"/>
      <c r="K173" s="39"/>
      <c r="L173" s="43"/>
      <c r="M173" s="268"/>
      <c r="N173" s="269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381</v>
      </c>
      <c r="AU173" s="16" t="s">
        <v>80</v>
      </c>
    </row>
    <row r="174" s="13" customFormat="1">
      <c r="A174" s="13"/>
      <c r="B174" s="240"/>
      <c r="C174" s="241"/>
      <c r="D174" s="242" t="s">
        <v>190</v>
      </c>
      <c r="E174" s="243" t="s">
        <v>1</v>
      </c>
      <c r="F174" s="244" t="s">
        <v>448</v>
      </c>
      <c r="G174" s="241"/>
      <c r="H174" s="245">
        <v>1</v>
      </c>
      <c r="I174" s="246"/>
      <c r="J174" s="241"/>
      <c r="K174" s="241"/>
      <c r="L174" s="247"/>
      <c r="M174" s="263"/>
      <c r="N174" s="264"/>
      <c r="O174" s="264"/>
      <c r="P174" s="264"/>
      <c r="Q174" s="264"/>
      <c r="R174" s="264"/>
      <c r="S174" s="264"/>
      <c r="T174" s="26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1" t="s">
        <v>190</v>
      </c>
      <c r="AU174" s="251" t="s">
        <v>80</v>
      </c>
      <c r="AV174" s="13" t="s">
        <v>82</v>
      </c>
      <c r="AW174" s="13" t="s">
        <v>30</v>
      </c>
      <c r="AX174" s="13" t="s">
        <v>80</v>
      </c>
      <c r="AY174" s="251" t="s">
        <v>182</v>
      </c>
    </row>
    <row r="175" s="2" customFormat="1" ht="6.96" customHeight="1">
      <c r="A175" s="37"/>
      <c r="B175" s="65"/>
      <c r="C175" s="66"/>
      <c r="D175" s="66"/>
      <c r="E175" s="66"/>
      <c r="F175" s="66"/>
      <c r="G175" s="66"/>
      <c r="H175" s="66"/>
      <c r="I175" s="66"/>
      <c r="J175" s="66"/>
      <c r="K175" s="66"/>
      <c r="L175" s="43"/>
      <c r="M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</row>
  </sheetData>
  <sheetProtection sheet="1" autoFilter="0" formatColumns="0" formatRows="0" objects="1" scenarios="1" spinCount="100000" saltValue="870QJavTb9Ukssw6HDiT7dHMWxw7tFYF7dqVpAl8/ISTtxdshflQTZ0ETLLEej3DfU/tN6pUjA+4K7wHDvoldg==" hashValue="GEwGZG7vkPbKi3iGhKaSbUAXGmQzxdxY8YE73D7DrBcKNsLSpjLP/0MQszCCdXBDkrKZHCxs85onSiYBV0v3/g==" algorithmName="SHA-512" password="CC35"/>
  <autoFilter ref="C125:K17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128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hidden="1" s="1" customFormat="1" ht="24.96" customHeight="1">
      <c r="B4" s="19"/>
      <c r="D4" s="147" t="s">
        <v>145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propustků na TU 1611</v>
      </c>
      <c r="F7" s="149"/>
      <c r="G7" s="149"/>
      <c r="H7" s="149"/>
      <c r="L7" s="19"/>
    </row>
    <row r="8" hidden="1" s="1" customFormat="1" ht="12" customHeight="1">
      <c r="B8" s="19"/>
      <c r="D8" s="149" t="s">
        <v>146</v>
      </c>
      <c r="L8" s="19"/>
    </row>
    <row r="9" hidden="1" s="2" customFormat="1" ht="16.5" customHeight="1">
      <c r="A9" s="37"/>
      <c r="B9" s="43"/>
      <c r="C9" s="37"/>
      <c r="D9" s="37"/>
      <c r="E9" s="150" t="s">
        <v>772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148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848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12. 8. 2022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ROUND((SUM(BE123:BE137)),  2)</f>
        <v>0</v>
      </c>
      <c r="G35" s="37"/>
      <c r="H35" s="37"/>
      <c r="I35" s="163">
        <v>0.20999999999999999</v>
      </c>
      <c r="J35" s="162">
        <f>ROUND(((SUM(BE123:BE137))*I35),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39</v>
      </c>
      <c r="F36" s="162">
        <f>ROUND((SUM(BF123:BF137)),  2)</f>
        <v>0</v>
      </c>
      <c r="G36" s="37"/>
      <c r="H36" s="37"/>
      <c r="I36" s="163">
        <v>0.14999999999999999</v>
      </c>
      <c r="J36" s="162">
        <f>ROUND(((SUM(BF123:BF137))*I36),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ROUND((SUM(BG123:BG137)),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ROUND((SUM(BH123:BH137)),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ROUND((SUM(BI123:BI137)),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propustků na TU 1611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772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148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2022/08/5.3/SO 05 - VRN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12. 8. 2022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151</v>
      </c>
      <c r="D96" s="184"/>
      <c r="E96" s="184"/>
      <c r="F96" s="184"/>
      <c r="G96" s="184"/>
      <c r="H96" s="184"/>
      <c r="I96" s="184"/>
      <c r="J96" s="185" t="s">
        <v>152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153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154</v>
      </c>
    </row>
    <row r="99" hidden="1" s="9" customFormat="1" ht="24.96" customHeight="1">
      <c r="A99" s="9"/>
      <c r="B99" s="187"/>
      <c r="C99" s="188"/>
      <c r="D99" s="189" t="s">
        <v>450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451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3"/>
      <c r="C101" s="132"/>
      <c r="D101" s="194" t="s">
        <v>452</v>
      </c>
      <c r="E101" s="195"/>
      <c r="F101" s="195"/>
      <c r="G101" s="195"/>
      <c r="H101" s="195"/>
      <c r="I101" s="195"/>
      <c r="J101" s="196">
        <f>J131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167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propustků na TU 1611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146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772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148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2022/08/5.3/SO 05 - VRN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12. 8. 2022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168</v>
      </c>
      <c r="D122" s="201" t="s">
        <v>58</v>
      </c>
      <c r="E122" s="201" t="s">
        <v>54</v>
      </c>
      <c r="F122" s="201" t="s">
        <v>55</v>
      </c>
      <c r="G122" s="201" t="s">
        <v>169</v>
      </c>
      <c r="H122" s="201" t="s">
        <v>170</v>
      </c>
      <c r="I122" s="201" t="s">
        <v>171</v>
      </c>
      <c r="J122" s="202" t="s">
        <v>152</v>
      </c>
      <c r="K122" s="203" t="s">
        <v>172</v>
      </c>
      <c r="L122" s="204"/>
      <c r="M122" s="99" t="s">
        <v>1</v>
      </c>
      <c r="N122" s="100" t="s">
        <v>37</v>
      </c>
      <c r="O122" s="100" t="s">
        <v>173</v>
      </c>
      <c r="P122" s="100" t="s">
        <v>174</v>
      </c>
      <c r="Q122" s="100" t="s">
        <v>175</v>
      </c>
      <c r="R122" s="100" t="s">
        <v>176</v>
      </c>
      <c r="S122" s="100" t="s">
        <v>177</v>
      </c>
      <c r="T122" s="101" t="s">
        <v>178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179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</f>
        <v>0</v>
      </c>
      <c r="Q123" s="103"/>
      <c r="R123" s="207">
        <f>R124</f>
        <v>0</v>
      </c>
      <c r="S123" s="103"/>
      <c r="T123" s="208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154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92</v>
      </c>
      <c r="F124" s="213" t="s">
        <v>453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P125+P131</f>
        <v>0</v>
      </c>
      <c r="Q124" s="218"/>
      <c r="R124" s="219">
        <f>R125+R131</f>
        <v>0</v>
      </c>
      <c r="S124" s="218"/>
      <c r="T124" s="220">
        <f>T125+T131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203</v>
      </c>
      <c r="AT124" s="222" t="s">
        <v>72</v>
      </c>
      <c r="AU124" s="222" t="s">
        <v>73</v>
      </c>
      <c r="AY124" s="221" t="s">
        <v>182</v>
      </c>
      <c r="BK124" s="223">
        <f>BK125+BK131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454</v>
      </c>
      <c r="F125" s="224" t="s">
        <v>455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SUM(P126:P130)</f>
        <v>0</v>
      </c>
      <c r="Q125" s="218"/>
      <c r="R125" s="219">
        <f>SUM(R126:R130)</f>
        <v>0</v>
      </c>
      <c r="S125" s="218"/>
      <c r="T125" s="220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203</v>
      </c>
      <c r="AT125" s="222" t="s">
        <v>72</v>
      </c>
      <c r="AU125" s="222" t="s">
        <v>80</v>
      </c>
      <c r="AY125" s="221" t="s">
        <v>182</v>
      </c>
      <c r="BK125" s="223">
        <f>SUM(BK126:BK130)</f>
        <v>0</v>
      </c>
    </row>
    <row r="126" s="2" customFormat="1" ht="16.5" customHeight="1">
      <c r="A126" s="37"/>
      <c r="B126" s="38"/>
      <c r="C126" s="226" t="s">
        <v>80</v>
      </c>
      <c r="D126" s="226" t="s">
        <v>184</v>
      </c>
      <c r="E126" s="227" t="s">
        <v>456</v>
      </c>
      <c r="F126" s="228" t="s">
        <v>457</v>
      </c>
      <c r="G126" s="229" t="s">
        <v>458</v>
      </c>
      <c r="H126" s="230">
        <v>1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459</v>
      </c>
      <c r="AT126" s="238" t="s">
        <v>184</v>
      </c>
      <c r="AU126" s="238" t="s">
        <v>82</v>
      </c>
      <c r="AY126" s="16" t="s">
        <v>182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459</v>
      </c>
      <c r="BM126" s="238" t="s">
        <v>849</v>
      </c>
    </row>
    <row r="127" s="2" customFormat="1">
      <c r="A127" s="37"/>
      <c r="B127" s="38"/>
      <c r="C127" s="39"/>
      <c r="D127" s="242" t="s">
        <v>381</v>
      </c>
      <c r="E127" s="39"/>
      <c r="F127" s="266" t="s">
        <v>461</v>
      </c>
      <c r="G127" s="39"/>
      <c r="H127" s="39"/>
      <c r="I127" s="267"/>
      <c r="J127" s="39"/>
      <c r="K127" s="39"/>
      <c r="L127" s="43"/>
      <c r="M127" s="268"/>
      <c r="N127" s="269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381</v>
      </c>
      <c r="AU127" s="16" t="s">
        <v>82</v>
      </c>
    </row>
    <row r="128" s="2" customFormat="1" ht="16.5" customHeight="1">
      <c r="A128" s="37"/>
      <c r="B128" s="38"/>
      <c r="C128" s="226" t="s">
        <v>82</v>
      </c>
      <c r="D128" s="226" t="s">
        <v>184</v>
      </c>
      <c r="E128" s="227" t="s">
        <v>462</v>
      </c>
      <c r="F128" s="228" t="s">
        <v>463</v>
      </c>
      <c r="G128" s="229" t="s">
        <v>458</v>
      </c>
      <c r="H128" s="230">
        <v>1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38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459</v>
      </c>
      <c r="AT128" s="238" t="s">
        <v>184</v>
      </c>
      <c r="AU128" s="238" t="s">
        <v>82</v>
      </c>
      <c r="AY128" s="16" t="s">
        <v>182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459</v>
      </c>
      <c r="BM128" s="238" t="s">
        <v>850</v>
      </c>
    </row>
    <row r="129" s="2" customFormat="1">
      <c r="A129" s="37"/>
      <c r="B129" s="38"/>
      <c r="C129" s="39"/>
      <c r="D129" s="242" t="s">
        <v>381</v>
      </c>
      <c r="E129" s="39"/>
      <c r="F129" s="266" t="s">
        <v>465</v>
      </c>
      <c r="G129" s="39"/>
      <c r="H129" s="39"/>
      <c r="I129" s="267"/>
      <c r="J129" s="39"/>
      <c r="K129" s="39"/>
      <c r="L129" s="43"/>
      <c r="M129" s="268"/>
      <c r="N129" s="269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381</v>
      </c>
      <c r="AU129" s="16" t="s">
        <v>82</v>
      </c>
    </row>
    <row r="130" s="2" customFormat="1" ht="16.5" customHeight="1">
      <c r="A130" s="37"/>
      <c r="B130" s="38"/>
      <c r="C130" s="226" t="s">
        <v>195</v>
      </c>
      <c r="D130" s="226" t="s">
        <v>184</v>
      </c>
      <c r="E130" s="227" t="s">
        <v>666</v>
      </c>
      <c r="F130" s="228" t="s">
        <v>667</v>
      </c>
      <c r="G130" s="229" t="s">
        <v>458</v>
      </c>
      <c r="H130" s="230">
        <v>1</v>
      </c>
      <c r="I130" s="231"/>
      <c r="J130" s="232">
        <f>ROUND(I130*H130,2)</f>
        <v>0</v>
      </c>
      <c r="K130" s="233"/>
      <c r="L130" s="43"/>
      <c r="M130" s="234" t="s">
        <v>1</v>
      </c>
      <c r="N130" s="235" t="s">
        <v>38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459</v>
      </c>
      <c r="AT130" s="238" t="s">
        <v>184</v>
      </c>
      <c r="AU130" s="238" t="s">
        <v>82</v>
      </c>
      <c r="AY130" s="16" t="s">
        <v>182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80</v>
      </c>
      <c r="BK130" s="239">
        <f>ROUND(I130*H130,2)</f>
        <v>0</v>
      </c>
      <c r="BL130" s="16" t="s">
        <v>459</v>
      </c>
      <c r="BM130" s="238" t="s">
        <v>851</v>
      </c>
    </row>
    <row r="131" s="12" customFormat="1" ht="22.8" customHeight="1">
      <c r="A131" s="12"/>
      <c r="B131" s="210"/>
      <c r="C131" s="211"/>
      <c r="D131" s="212" t="s">
        <v>72</v>
      </c>
      <c r="E131" s="224" t="s">
        <v>466</v>
      </c>
      <c r="F131" s="224" t="s">
        <v>467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SUM(P132:P137)</f>
        <v>0</v>
      </c>
      <c r="Q131" s="218"/>
      <c r="R131" s="219">
        <f>SUM(R132:R137)</f>
        <v>0</v>
      </c>
      <c r="S131" s="218"/>
      <c r="T131" s="220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203</v>
      </c>
      <c r="AT131" s="222" t="s">
        <v>72</v>
      </c>
      <c r="AU131" s="222" t="s">
        <v>80</v>
      </c>
      <c r="AY131" s="221" t="s">
        <v>182</v>
      </c>
      <c r="BK131" s="223">
        <f>SUM(BK132:BK137)</f>
        <v>0</v>
      </c>
    </row>
    <row r="132" s="2" customFormat="1" ht="16.5" customHeight="1">
      <c r="A132" s="37"/>
      <c r="B132" s="38"/>
      <c r="C132" s="226" t="s">
        <v>188</v>
      </c>
      <c r="D132" s="226" t="s">
        <v>184</v>
      </c>
      <c r="E132" s="227" t="s">
        <v>470</v>
      </c>
      <c r="F132" s="228" t="s">
        <v>471</v>
      </c>
      <c r="G132" s="229" t="s">
        <v>458</v>
      </c>
      <c r="H132" s="230">
        <v>1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459</v>
      </c>
      <c r="AT132" s="238" t="s">
        <v>184</v>
      </c>
      <c r="AU132" s="238" t="s">
        <v>82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459</v>
      </c>
      <c r="BM132" s="238" t="s">
        <v>852</v>
      </c>
    </row>
    <row r="133" s="2" customFormat="1" ht="16.5" customHeight="1">
      <c r="A133" s="37"/>
      <c r="B133" s="38"/>
      <c r="C133" s="226" t="s">
        <v>203</v>
      </c>
      <c r="D133" s="226" t="s">
        <v>184</v>
      </c>
      <c r="E133" s="227" t="s">
        <v>670</v>
      </c>
      <c r="F133" s="228" t="s">
        <v>671</v>
      </c>
      <c r="G133" s="229" t="s">
        <v>458</v>
      </c>
      <c r="H133" s="230">
        <v>1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38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459</v>
      </c>
      <c r="AT133" s="238" t="s">
        <v>184</v>
      </c>
      <c r="AU133" s="238" t="s">
        <v>82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459</v>
      </c>
      <c r="BM133" s="238" t="s">
        <v>853</v>
      </c>
    </row>
    <row r="134" s="2" customFormat="1" ht="16.5" customHeight="1">
      <c r="A134" s="37"/>
      <c r="B134" s="38"/>
      <c r="C134" s="226" t="s">
        <v>207</v>
      </c>
      <c r="D134" s="226" t="s">
        <v>184</v>
      </c>
      <c r="E134" s="227" t="s">
        <v>473</v>
      </c>
      <c r="F134" s="228" t="s">
        <v>474</v>
      </c>
      <c r="G134" s="229" t="s">
        <v>458</v>
      </c>
      <c r="H134" s="230">
        <v>1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38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459</v>
      </c>
      <c r="AT134" s="238" t="s">
        <v>184</v>
      </c>
      <c r="AU134" s="238" t="s">
        <v>82</v>
      </c>
      <c r="AY134" s="16" t="s">
        <v>182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80</v>
      </c>
      <c r="BK134" s="239">
        <f>ROUND(I134*H134,2)</f>
        <v>0</v>
      </c>
      <c r="BL134" s="16" t="s">
        <v>459</v>
      </c>
      <c r="BM134" s="238" t="s">
        <v>854</v>
      </c>
    </row>
    <row r="135" s="2" customFormat="1">
      <c r="A135" s="37"/>
      <c r="B135" s="38"/>
      <c r="C135" s="39"/>
      <c r="D135" s="242" t="s">
        <v>381</v>
      </c>
      <c r="E135" s="39"/>
      <c r="F135" s="266" t="s">
        <v>476</v>
      </c>
      <c r="G135" s="39"/>
      <c r="H135" s="39"/>
      <c r="I135" s="267"/>
      <c r="J135" s="39"/>
      <c r="K135" s="39"/>
      <c r="L135" s="43"/>
      <c r="M135" s="268"/>
      <c r="N135" s="269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381</v>
      </c>
      <c r="AU135" s="16" t="s">
        <v>82</v>
      </c>
    </row>
    <row r="136" s="2" customFormat="1" ht="16.5" customHeight="1">
      <c r="A136" s="37"/>
      <c r="B136" s="38"/>
      <c r="C136" s="226" t="s">
        <v>211</v>
      </c>
      <c r="D136" s="226" t="s">
        <v>184</v>
      </c>
      <c r="E136" s="227" t="s">
        <v>480</v>
      </c>
      <c r="F136" s="228" t="s">
        <v>481</v>
      </c>
      <c r="G136" s="229" t="s">
        <v>458</v>
      </c>
      <c r="H136" s="230">
        <v>1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38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459</v>
      </c>
      <c r="AT136" s="238" t="s">
        <v>184</v>
      </c>
      <c r="AU136" s="238" t="s">
        <v>82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459</v>
      </c>
      <c r="BM136" s="238" t="s">
        <v>855</v>
      </c>
    </row>
    <row r="137" s="2" customFormat="1" ht="16.5" customHeight="1">
      <c r="A137" s="37"/>
      <c r="B137" s="38"/>
      <c r="C137" s="226" t="s">
        <v>217</v>
      </c>
      <c r="D137" s="226" t="s">
        <v>184</v>
      </c>
      <c r="E137" s="227" t="s">
        <v>483</v>
      </c>
      <c r="F137" s="228" t="s">
        <v>484</v>
      </c>
      <c r="G137" s="229" t="s">
        <v>458</v>
      </c>
      <c r="H137" s="230">
        <v>1</v>
      </c>
      <c r="I137" s="231"/>
      <c r="J137" s="232">
        <f>ROUND(I137*H137,2)</f>
        <v>0</v>
      </c>
      <c r="K137" s="233"/>
      <c r="L137" s="43"/>
      <c r="M137" s="270" t="s">
        <v>1</v>
      </c>
      <c r="N137" s="271" t="s">
        <v>38</v>
      </c>
      <c r="O137" s="272"/>
      <c r="P137" s="273">
        <f>O137*H137</f>
        <v>0</v>
      </c>
      <c r="Q137" s="273">
        <v>0</v>
      </c>
      <c r="R137" s="273">
        <f>Q137*H137</f>
        <v>0</v>
      </c>
      <c r="S137" s="273">
        <v>0</v>
      </c>
      <c r="T137" s="27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459</v>
      </c>
      <c r="AT137" s="238" t="s">
        <v>184</v>
      </c>
      <c r="AU137" s="238" t="s">
        <v>82</v>
      </c>
      <c r="AY137" s="16" t="s">
        <v>182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80</v>
      </c>
      <c r="BK137" s="239">
        <f>ROUND(I137*H137,2)</f>
        <v>0</v>
      </c>
      <c r="BL137" s="16" t="s">
        <v>459</v>
      </c>
      <c r="BM137" s="238" t="s">
        <v>856</v>
      </c>
    </row>
    <row r="138" s="2" customFormat="1" ht="6.96" customHeight="1">
      <c r="A138" s="37"/>
      <c r="B138" s="65"/>
      <c r="C138" s="66"/>
      <c r="D138" s="66"/>
      <c r="E138" s="66"/>
      <c r="F138" s="66"/>
      <c r="G138" s="66"/>
      <c r="H138" s="66"/>
      <c r="I138" s="66"/>
      <c r="J138" s="66"/>
      <c r="K138" s="66"/>
      <c r="L138" s="43"/>
      <c r="M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</sheetData>
  <sheetProtection sheet="1" autoFilter="0" formatColumns="0" formatRows="0" objects="1" scenarios="1" spinCount="100000" saltValue="Y40wJIovE4GOWeFHf6YeqX0PEprPvnWib05Kkaq0jf01BB1fL3PinBzhypgJnxhtk/YSs7jMR1DyOOZwDcy5sw==" hashValue="8dIiNu39dAL/9Hxi8SupvfXew+aj9sa/7hywquk7wE0FgtGJjuAvXVyoZkOyLNHNPyMeJwWGwdiJMlD1RoRIaA==" algorithmName="SHA-512" password="CC35"/>
  <autoFilter ref="C122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133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hidden="1" s="1" customFormat="1" ht="24.96" customHeight="1">
      <c r="B4" s="19"/>
      <c r="D4" s="147" t="s">
        <v>145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propustků na TU 1611</v>
      </c>
      <c r="F7" s="149"/>
      <c r="G7" s="149"/>
      <c r="H7" s="149"/>
      <c r="L7" s="19"/>
    </row>
    <row r="8" hidden="1" s="1" customFormat="1" ht="12" customHeight="1">
      <c r="B8" s="19"/>
      <c r="D8" s="149" t="s">
        <v>146</v>
      </c>
      <c r="L8" s="19"/>
    </row>
    <row r="9" hidden="1" s="2" customFormat="1" ht="16.5" customHeight="1">
      <c r="A9" s="37"/>
      <c r="B9" s="43"/>
      <c r="C9" s="37"/>
      <c r="D9" s="37"/>
      <c r="E9" s="150" t="s">
        <v>857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148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858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12. 8. 2022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ROUND(J132,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ROUND((SUM(BE132:BE276)),  2)</f>
        <v>0</v>
      </c>
      <c r="G35" s="37"/>
      <c r="H35" s="37"/>
      <c r="I35" s="163">
        <v>0.20999999999999999</v>
      </c>
      <c r="J35" s="162">
        <f>ROUND(((SUM(BE132:BE276))*I35),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39</v>
      </c>
      <c r="F36" s="162">
        <f>ROUND((SUM(BF132:BF276)),  2)</f>
        <v>0</v>
      </c>
      <c r="G36" s="37"/>
      <c r="H36" s="37"/>
      <c r="I36" s="163">
        <v>0.14999999999999999</v>
      </c>
      <c r="J36" s="162">
        <f>ROUND(((SUM(BF132:BF276))*I36),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ROUND((SUM(BG132:BG276)),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ROUND((SUM(BH132:BH276)),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ROUND((SUM(BI132:BI276)),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propustků na TU 1611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857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148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2022/08/6.1/SO 06 - Stavební část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12. 8. 2022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151</v>
      </c>
      <c r="D96" s="184"/>
      <c r="E96" s="184"/>
      <c r="F96" s="184"/>
      <c r="G96" s="184"/>
      <c r="H96" s="184"/>
      <c r="I96" s="184"/>
      <c r="J96" s="185" t="s">
        <v>152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153</v>
      </c>
      <c r="D98" s="39"/>
      <c r="E98" s="39"/>
      <c r="F98" s="39"/>
      <c r="G98" s="39"/>
      <c r="H98" s="39"/>
      <c r="I98" s="39"/>
      <c r="J98" s="109">
        <f>J132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154</v>
      </c>
    </row>
    <row r="99" hidden="1" s="9" customFormat="1" ht="24.96" customHeight="1">
      <c r="A99" s="9"/>
      <c r="B99" s="187"/>
      <c r="C99" s="188"/>
      <c r="D99" s="189" t="s">
        <v>155</v>
      </c>
      <c r="E99" s="190"/>
      <c r="F99" s="190"/>
      <c r="G99" s="190"/>
      <c r="H99" s="190"/>
      <c r="I99" s="190"/>
      <c r="J99" s="191">
        <f>J133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156</v>
      </c>
      <c r="E100" s="195"/>
      <c r="F100" s="195"/>
      <c r="G100" s="195"/>
      <c r="H100" s="195"/>
      <c r="I100" s="195"/>
      <c r="J100" s="196">
        <f>J134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3"/>
      <c r="C101" s="132"/>
      <c r="D101" s="194" t="s">
        <v>158</v>
      </c>
      <c r="E101" s="195"/>
      <c r="F101" s="195"/>
      <c r="G101" s="195"/>
      <c r="H101" s="195"/>
      <c r="I101" s="195"/>
      <c r="J101" s="196">
        <f>J161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J169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3"/>
      <c r="C103" s="132"/>
      <c r="D103" s="194" t="s">
        <v>859</v>
      </c>
      <c r="E103" s="195"/>
      <c r="F103" s="195"/>
      <c r="G103" s="195"/>
      <c r="H103" s="195"/>
      <c r="I103" s="195"/>
      <c r="J103" s="196">
        <f>J181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3"/>
      <c r="C104" s="132"/>
      <c r="D104" s="194" t="s">
        <v>160</v>
      </c>
      <c r="E104" s="195"/>
      <c r="F104" s="195"/>
      <c r="G104" s="195"/>
      <c r="H104" s="195"/>
      <c r="I104" s="195"/>
      <c r="J104" s="196">
        <f>J196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3"/>
      <c r="C105" s="132"/>
      <c r="D105" s="194" t="s">
        <v>161</v>
      </c>
      <c r="E105" s="195"/>
      <c r="F105" s="195"/>
      <c r="G105" s="195"/>
      <c r="H105" s="195"/>
      <c r="I105" s="195"/>
      <c r="J105" s="196">
        <f>J243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3"/>
      <c r="C106" s="132"/>
      <c r="D106" s="194" t="s">
        <v>162</v>
      </c>
      <c r="E106" s="195"/>
      <c r="F106" s="195"/>
      <c r="G106" s="195"/>
      <c r="H106" s="195"/>
      <c r="I106" s="195"/>
      <c r="J106" s="196">
        <f>J257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87"/>
      <c r="C107" s="188"/>
      <c r="D107" s="189" t="s">
        <v>860</v>
      </c>
      <c r="E107" s="190"/>
      <c r="F107" s="190"/>
      <c r="G107" s="190"/>
      <c r="H107" s="190"/>
      <c r="I107" s="190"/>
      <c r="J107" s="191">
        <f>J262</f>
        <v>0</v>
      </c>
      <c r="K107" s="188"/>
      <c r="L107" s="19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93"/>
      <c r="C108" s="132"/>
      <c r="D108" s="194" t="s">
        <v>861</v>
      </c>
      <c r="E108" s="195"/>
      <c r="F108" s="195"/>
      <c r="G108" s="195"/>
      <c r="H108" s="195"/>
      <c r="I108" s="195"/>
      <c r="J108" s="196">
        <f>J263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87"/>
      <c r="C109" s="188"/>
      <c r="D109" s="189" t="s">
        <v>165</v>
      </c>
      <c r="E109" s="190"/>
      <c r="F109" s="190"/>
      <c r="G109" s="190"/>
      <c r="H109" s="190"/>
      <c r="I109" s="190"/>
      <c r="J109" s="191">
        <f>J271</f>
        <v>0</v>
      </c>
      <c r="K109" s="188"/>
      <c r="L109" s="19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9" customFormat="1" ht="24.96" customHeight="1">
      <c r="A110" s="9"/>
      <c r="B110" s="187"/>
      <c r="C110" s="188"/>
      <c r="D110" s="189" t="s">
        <v>166</v>
      </c>
      <c r="E110" s="190"/>
      <c r="F110" s="190"/>
      <c r="G110" s="190"/>
      <c r="H110" s="190"/>
      <c r="I110" s="190"/>
      <c r="J110" s="191">
        <f>J274</f>
        <v>0</v>
      </c>
      <c r="K110" s="188"/>
      <c r="L110" s="192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hidden="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hidden="1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hidden="1"/>
    <row r="114" hidden="1"/>
    <row r="115" hidden="1"/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167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182" t="str">
        <f>E7</f>
        <v>Oprava propustků na TU 1611</v>
      </c>
      <c r="F120" s="31"/>
      <c r="G120" s="31"/>
      <c r="H120" s="31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" customFormat="1" ht="12" customHeight="1">
      <c r="B121" s="20"/>
      <c r="C121" s="31" t="s">
        <v>146</v>
      </c>
      <c r="D121" s="21"/>
      <c r="E121" s="21"/>
      <c r="F121" s="21"/>
      <c r="G121" s="21"/>
      <c r="H121" s="21"/>
      <c r="I121" s="21"/>
      <c r="J121" s="21"/>
      <c r="K121" s="21"/>
      <c r="L121" s="19"/>
    </row>
    <row r="122" s="2" customFormat="1" ht="16.5" customHeight="1">
      <c r="A122" s="37"/>
      <c r="B122" s="38"/>
      <c r="C122" s="39"/>
      <c r="D122" s="39"/>
      <c r="E122" s="182" t="s">
        <v>857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148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6.5" customHeight="1">
      <c r="A124" s="37"/>
      <c r="B124" s="38"/>
      <c r="C124" s="39"/>
      <c r="D124" s="39"/>
      <c r="E124" s="75" t="str">
        <f>E11</f>
        <v>2022/08/6.1/SO 06 - Stavební část</v>
      </c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20</v>
      </c>
      <c r="D126" s="39"/>
      <c r="E126" s="39"/>
      <c r="F126" s="26" t="str">
        <f>F14</f>
        <v xml:space="preserve"> </v>
      </c>
      <c r="G126" s="39"/>
      <c r="H126" s="39"/>
      <c r="I126" s="31" t="s">
        <v>22</v>
      </c>
      <c r="J126" s="78" t="str">
        <f>IF(J14="","",J14)</f>
        <v>12. 8. 2022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24</v>
      </c>
      <c r="D128" s="39"/>
      <c r="E128" s="39"/>
      <c r="F128" s="26" t="str">
        <f>E17</f>
        <v xml:space="preserve"> </v>
      </c>
      <c r="G128" s="39"/>
      <c r="H128" s="39"/>
      <c r="I128" s="31" t="s">
        <v>29</v>
      </c>
      <c r="J128" s="35" t="str">
        <f>E23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27</v>
      </c>
      <c r="D129" s="39"/>
      <c r="E129" s="39"/>
      <c r="F129" s="26" t="str">
        <f>IF(E20="","",E20)</f>
        <v>Vyplň údaj</v>
      </c>
      <c r="G129" s="39"/>
      <c r="H129" s="39"/>
      <c r="I129" s="31" t="s">
        <v>31</v>
      </c>
      <c r="J129" s="35" t="str">
        <f>E26</f>
        <v xml:space="preserve"> 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0.32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11" customFormat="1" ht="29.28" customHeight="1">
      <c r="A131" s="198"/>
      <c r="B131" s="199"/>
      <c r="C131" s="200" t="s">
        <v>168</v>
      </c>
      <c r="D131" s="201" t="s">
        <v>58</v>
      </c>
      <c r="E131" s="201" t="s">
        <v>54</v>
      </c>
      <c r="F131" s="201" t="s">
        <v>55</v>
      </c>
      <c r="G131" s="201" t="s">
        <v>169</v>
      </c>
      <c r="H131" s="201" t="s">
        <v>170</v>
      </c>
      <c r="I131" s="201" t="s">
        <v>171</v>
      </c>
      <c r="J131" s="202" t="s">
        <v>152</v>
      </c>
      <c r="K131" s="203" t="s">
        <v>172</v>
      </c>
      <c r="L131" s="204"/>
      <c r="M131" s="99" t="s">
        <v>1</v>
      </c>
      <c r="N131" s="100" t="s">
        <v>37</v>
      </c>
      <c r="O131" s="100" t="s">
        <v>173</v>
      </c>
      <c r="P131" s="100" t="s">
        <v>174</v>
      </c>
      <c r="Q131" s="100" t="s">
        <v>175</v>
      </c>
      <c r="R131" s="100" t="s">
        <v>176</v>
      </c>
      <c r="S131" s="100" t="s">
        <v>177</v>
      </c>
      <c r="T131" s="101" t="s">
        <v>178</v>
      </c>
      <c r="U131" s="198"/>
      <c r="V131" s="198"/>
      <c r="W131" s="198"/>
      <c r="X131" s="198"/>
      <c r="Y131" s="198"/>
      <c r="Z131" s="198"/>
      <c r="AA131" s="198"/>
      <c r="AB131" s="198"/>
      <c r="AC131" s="198"/>
      <c r="AD131" s="198"/>
      <c r="AE131" s="198"/>
    </row>
    <row r="132" s="2" customFormat="1" ht="22.8" customHeight="1">
      <c r="A132" s="37"/>
      <c r="B132" s="38"/>
      <c r="C132" s="106" t="s">
        <v>179</v>
      </c>
      <c r="D132" s="39"/>
      <c r="E132" s="39"/>
      <c r="F132" s="39"/>
      <c r="G132" s="39"/>
      <c r="H132" s="39"/>
      <c r="I132" s="39"/>
      <c r="J132" s="205">
        <f>BK132</f>
        <v>0</v>
      </c>
      <c r="K132" s="39"/>
      <c r="L132" s="43"/>
      <c r="M132" s="102"/>
      <c r="N132" s="206"/>
      <c r="O132" s="103"/>
      <c r="P132" s="207">
        <f>P133+P262+P271+P274</f>
        <v>0</v>
      </c>
      <c r="Q132" s="103"/>
      <c r="R132" s="207">
        <f>R133+R262+R271+R274</f>
        <v>0.88147651000000005</v>
      </c>
      <c r="S132" s="103"/>
      <c r="T132" s="208">
        <f>T133+T262+T271+T274</f>
        <v>0.01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72</v>
      </c>
      <c r="AU132" s="16" t="s">
        <v>154</v>
      </c>
      <c r="BK132" s="209">
        <f>BK133+BK262+BK271+BK274</f>
        <v>0</v>
      </c>
    </row>
    <row r="133" s="12" customFormat="1" ht="25.92" customHeight="1">
      <c r="A133" s="12"/>
      <c r="B133" s="210"/>
      <c r="C133" s="211"/>
      <c r="D133" s="212" t="s">
        <v>72</v>
      </c>
      <c r="E133" s="213" t="s">
        <v>180</v>
      </c>
      <c r="F133" s="213" t="s">
        <v>181</v>
      </c>
      <c r="G133" s="211"/>
      <c r="H133" s="211"/>
      <c r="I133" s="214"/>
      <c r="J133" s="215">
        <f>BK133</f>
        <v>0</v>
      </c>
      <c r="K133" s="211"/>
      <c r="L133" s="216"/>
      <c r="M133" s="217"/>
      <c r="N133" s="218"/>
      <c r="O133" s="218"/>
      <c r="P133" s="219">
        <f>P134+P161+P169+P181+P196+P243+P257</f>
        <v>0</v>
      </c>
      <c r="Q133" s="218"/>
      <c r="R133" s="219">
        <f>R134+R161+R169+R181+R196+R243+R257</f>
        <v>0.88147651000000005</v>
      </c>
      <c r="S133" s="218"/>
      <c r="T133" s="220">
        <f>T134+T161+T169+T181+T196+T243+T257</f>
        <v>0.01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80</v>
      </c>
      <c r="AT133" s="222" t="s">
        <v>72</v>
      </c>
      <c r="AU133" s="222" t="s">
        <v>73</v>
      </c>
      <c r="AY133" s="221" t="s">
        <v>182</v>
      </c>
      <c r="BK133" s="223">
        <f>BK134+BK161+BK169+BK181+BK196+BK243+BK257</f>
        <v>0</v>
      </c>
    </row>
    <row r="134" s="12" customFormat="1" ht="22.8" customHeight="1">
      <c r="A134" s="12"/>
      <c r="B134" s="210"/>
      <c r="C134" s="211"/>
      <c r="D134" s="212" t="s">
        <v>72</v>
      </c>
      <c r="E134" s="224" t="s">
        <v>80</v>
      </c>
      <c r="F134" s="224" t="s">
        <v>183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SUM(P135:P160)</f>
        <v>0</v>
      </c>
      <c r="Q134" s="218"/>
      <c r="R134" s="219">
        <f>SUM(R135:R160)</f>
        <v>0.29215000000000002</v>
      </c>
      <c r="S134" s="218"/>
      <c r="T134" s="220">
        <f>SUM(T135:T160)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80</v>
      </c>
      <c r="AT134" s="222" t="s">
        <v>72</v>
      </c>
      <c r="AU134" s="222" t="s">
        <v>80</v>
      </c>
      <c r="AY134" s="221" t="s">
        <v>182</v>
      </c>
      <c r="BK134" s="223">
        <f>SUM(BK135:BK160)</f>
        <v>0</v>
      </c>
    </row>
    <row r="135" s="2" customFormat="1" ht="24.15" customHeight="1">
      <c r="A135" s="37"/>
      <c r="B135" s="38"/>
      <c r="C135" s="226" t="s">
        <v>80</v>
      </c>
      <c r="D135" s="226" t="s">
        <v>184</v>
      </c>
      <c r="E135" s="227" t="s">
        <v>862</v>
      </c>
      <c r="F135" s="228" t="s">
        <v>863</v>
      </c>
      <c r="G135" s="229" t="s">
        <v>214</v>
      </c>
      <c r="H135" s="230">
        <v>50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38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188</v>
      </c>
      <c r="AT135" s="238" t="s">
        <v>184</v>
      </c>
      <c r="AU135" s="238" t="s">
        <v>82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188</v>
      </c>
      <c r="BM135" s="238" t="s">
        <v>864</v>
      </c>
    </row>
    <row r="136" s="2" customFormat="1" ht="24.15" customHeight="1">
      <c r="A136" s="37"/>
      <c r="B136" s="38"/>
      <c r="C136" s="226" t="s">
        <v>82</v>
      </c>
      <c r="D136" s="226" t="s">
        <v>184</v>
      </c>
      <c r="E136" s="227" t="s">
        <v>865</v>
      </c>
      <c r="F136" s="228" t="s">
        <v>866</v>
      </c>
      <c r="G136" s="229" t="s">
        <v>214</v>
      </c>
      <c r="H136" s="230">
        <v>50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38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188</v>
      </c>
      <c r="AT136" s="238" t="s">
        <v>184</v>
      </c>
      <c r="AU136" s="238" t="s">
        <v>82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188</v>
      </c>
      <c r="BM136" s="238" t="s">
        <v>867</v>
      </c>
    </row>
    <row r="137" s="2" customFormat="1" ht="37.8" customHeight="1">
      <c r="A137" s="37"/>
      <c r="B137" s="38"/>
      <c r="C137" s="226" t="s">
        <v>195</v>
      </c>
      <c r="D137" s="226" t="s">
        <v>184</v>
      </c>
      <c r="E137" s="227" t="s">
        <v>533</v>
      </c>
      <c r="F137" s="228" t="s">
        <v>534</v>
      </c>
      <c r="G137" s="229" t="s">
        <v>187</v>
      </c>
      <c r="H137" s="230">
        <v>1.8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38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188</v>
      </c>
      <c r="AT137" s="238" t="s">
        <v>184</v>
      </c>
      <c r="AU137" s="238" t="s">
        <v>82</v>
      </c>
      <c r="AY137" s="16" t="s">
        <v>182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80</v>
      </c>
      <c r="BK137" s="239">
        <f>ROUND(I137*H137,2)</f>
        <v>0</v>
      </c>
      <c r="BL137" s="16" t="s">
        <v>188</v>
      </c>
      <c r="BM137" s="238" t="s">
        <v>868</v>
      </c>
    </row>
    <row r="138" s="13" customFormat="1">
      <c r="A138" s="13"/>
      <c r="B138" s="240"/>
      <c r="C138" s="241"/>
      <c r="D138" s="242" t="s">
        <v>190</v>
      </c>
      <c r="E138" s="243" t="s">
        <v>1</v>
      </c>
      <c r="F138" s="244" t="s">
        <v>869</v>
      </c>
      <c r="G138" s="241"/>
      <c r="H138" s="245">
        <v>1.8</v>
      </c>
      <c r="I138" s="246"/>
      <c r="J138" s="241"/>
      <c r="K138" s="241"/>
      <c r="L138" s="247"/>
      <c r="M138" s="248"/>
      <c r="N138" s="249"/>
      <c r="O138" s="249"/>
      <c r="P138" s="249"/>
      <c r="Q138" s="249"/>
      <c r="R138" s="249"/>
      <c r="S138" s="249"/>
      <c r="T138" s="25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1" t="s">
        <v>190</v>
      </c>
      <c r="AU138" s="251" t="s">
        <v>82</v>
      </c>
      <c r="AV138" s="13" t="s">
        <v>82</v>
      </c>
      <c r="AW138" s="13" t="s">
        <v>30</v>
      </c>
      <c r="AX138" s="13" t="s">
        <v>80</v>
      </c>
      <c r="AY138" s="251" t="s">
        <v>182</v>
      </c>
    </row>
    <row r="139" s="2" customFormat="1" ht="37.8" customHeight="1">
      <c r="A139" s="37"/>
      <c r="B139" s="38"/>
      <c r="C139" s="226" t="s">
        <v>188</v>
      </c>
      <c r="D139" s="226" t="s">
        <v>184</v>
      </c>
      <c r="E139" s="227" t="s">
        <v>541</v>
      </c>
      <c r="F139" s="228" t="s">
        <v>542</v>
      </c>
      <c r="G139" s="229" t="s">
        <v>187</v>
      </c>
      <c r="H139" s="230">
        <v>1.8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38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188</v>
      </c>
      <c r="AT139" s="238" t="s">
        <v>184</v>
      </c>
      <c r="AU139" s="238" t="s">
        <v>82</v>
      </c>
      <c r="AY139" s="16" t="s">
        <v>182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80</v>
      </c>
      <c r="BK139" s="239">
        <f>ROUND(I139*H139,2)</f>
        <v>0</v>
      </c>
      <c r="BL139" s="16" t="s">
        <v>188</v>
      </c>
      <c r="BM139" s="238" t="s">
        <v>870</v>
      </c>
    </row>
    <row r="140" s="2" customFormat="1" ht="33" customHeight="1">
      <c r="A140" s="37"/>
      <c r="B140" s="38"/>
      <c r="C140" s="226" t="s">
        <v>203</v>
      </c>
      <c r="D140" s="226" t="s">
        <v>184</v>
      </c>
      <c r="E140" s="227" t="s">
        <v>544</v>
      </c>
      <c r="F140" s="228" t="s">
        <v>545</v>
      </c>
      <c r="G140" s="229" t="s">
        <v>187</v>
      </c>
      <c r="H140" s="230">
        <v>1.8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188</v>
      </c>
      <c r="AT140" s="238" t="s">
        <v>184</v>
      </c>
      <c r="AU140" s="238" t="s">
        <v>82</v>
      </c>
      <c r="AY140" s="16" t="s">
        <v>182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188</v>
      </c>
      <c r="BM140" s="238" t="s">
        <v>871</v>
      </c>
    </row>
    <row r="141" s="2" customFormat="1" ht="37.8" customHeight="1">
      <c r="A141" s="37"/>
      <c r="B141" s="38"/>
      <c r="C141" s="226" t="s">
        <v>207</v>
      </c>
      <c r="D141" s="226" t="s">
        <v>184</v>
      </c>
      <c r="E141" s="227" t="s">
        <v>547</v>
      </c>
      <c r="F141" s="228" t="s">
        <v>548</v>
      </c>
      <c r="G141" s="229" t="s">
        <v>187</v>
      </c>
      <c r="H141" s="230">
        <v>1.8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38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188</v>
      </c>
      <c r="AT141" s="238" t="s">
        <v>184</v>
      </c>
      <c r="AU141" s="238" t="s">
        <v>82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188</v>
      </c>
      <c r="BM141" s="238" t="s">
        <v>872</v>
      </c>
    </row>
    <row r="142" s="2" customFormat="1" ht="24.15" customHeight="1">
      <c r="A142" s="37"/>
      <c r="B142" s="38"/>
      <c r="C142" s="226" t="s">
        <v>211</v>
      </c>
      <c r="D142" s="226" t="s">
        <v>184</v>
      </c>
      <c r="E142" s="227" t="s">
        <v>550</v>
      </c>
      <c r="F142" s="228" t="s">
        <v>551</v>
      </c>
      <c r="G142" s="229" t="s">
        <v>187</v>
      </c>
      <c r="H142" s="230">
        <v>1.8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38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188</v>
      </c>
      <c r="AT142" s="238" t="s">
        <v>184</v>
      </c>
      <c r="AU142" s="238" t="s">
        <v>82</v>
      </c>
      <c r="AY142" s="16" t="s">
        <v>182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80</v>
      </c>
      <c r="BK142" s="239">
        <f>ROUND(I142*H142,2)</f>
        <v>0</v>
      </c>
      <c r="BL142" s="16" t="s">
        <v>188</v>
      </c>
      <c r="BM142" s="238" t="s">
        <v>873</v>
      </c>
    </row>
    <row r="143" s="2" customFormat="1" ht="24.15" customHeight="1">
      <c r="A143" s="37"/>
      <c r="B143" s="38"/>
      <c r="C143" s="226" t="s">
        <v>217</v>
      </c>
      <c r="D143" s="226" t="s">
        <v>184</v>
      </c>
      <c r="E143" s="227" t="s">
        <v>553</v>
      </c>
      <c r="F143" s="228" t="s">
        <v>554</v>
      </c>
      <c r="G143" s="229" t="s">
        <v>187</v>
      </c>
      <c r="H143" s="230">
        <v>1.8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38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188</v>
      </c>
      <c r="AT143" s="238" t="s">
        <v>184</v>
      </c>
      <c r="AU143" s="238" t="s">
        <v>82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188</v>
      </c>
      <c r="BM143" s="238" t="s">
        <v>874</v>
      </c>
    </row>
    <row r="144" s="2" customFormat="1" ht="24.15" customHeight="1">
      <c r="A144" s="37"/>
      <c r="B144" s="38"/>
      <c r="C144" s="226" t="s">
        <v>222</v>
      </c>
      <c r="D144" s="226" t="s">
        <v>184</v>
      </c>
      <c r="E144" s="227" t="s">
        <v>875</v>
      </c>
      <c r="F144" s="228" t="s">
        <v>876</v>
      </c>
      <c r="G144" s="229" t="s">
        <v>214</v>
      </c>
      <c r="H144" s="230">
        <v>14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38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188</v>
      </c>
      <c r="AT144" s="238" t="s">
        <v>184</v>
      </c>
      <c r="AU144" s="238" t="s">
        <v>82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188</v>
      </c>
      <c r="BM144" s="238" t="s">
        <v>877</v>
      </c>
    </row>
    <row r="145" s="2" customFormat="1" ht="24.15" customHeight="1">
      <c r="A145" s="37"/>
      <c r="B145" s="38"/>
      <c r="C145" s="226" t="s">
        <v>228</v>
      </c>
      <c r="D145" s="226" t="s">
        <v>184</v>
      </c>
      <c r="E145" s="227" t="s">
        <v>878</v>
      </c>
      <c r="F145" s="228" t="s">
        <v>879</v>
      </c>
      <c r="G145" s="229" t="s">
        <v>214</v>
      </c>
      <c r="H145" s="230">
        <v>14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38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188</v>
      </c>
      <c r="AT145" s="238" t="s">
        <v>184</v>
      </c>
      <c r="AU145" s="238" t="s">
        <v>82</v>
      </c>
      <c r="AY145" s="16" t="s">
        <v>182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188</v>
      </c>
      <c r="BM145" s="238" t="s">
        <v>880</v>
      </c>
    </row>
    <row r="146" s="2" customFormat="1">
      <c r="A146" s="37"/>
      <c r="B146" s="38"/>
      <c r="C146" s="39"/>
      <c r="D146" s="242" t="s">
        <v>381</v>
      </c>
      <c r="E146" s="39"/>
      <c r="F146" s="266" t="s">
        <v>881</v>
      </c>
      <c r="G146" s="39"/>
      <c r="H146" s="39"/>
      <c r="I146" s="267"/>
      <c r="J146" s="39"/>
      <c r="K146" s="39"/>
      <c r="L146" s="43"/>
      <c r="M146" s="268"/>
      <c r="N146" s="269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381</v>
      </c>
      <c r="AU146" s="16" t="s">
        <v>82</v>
      </c>
    </row>
    <row r="147" s="13" customFormat="1">
      <c r="A147" s="13"/>
      <c r="B147" s="240"/>
      <c r="C147" s="241"/>
      <c r="D147" s="242" t="s">
        <v>190</v>
      </c>
      <c r="E147" s="243" t="s">
        <v>1</v>
      </c>
      <c r="F147" s="244" t="s">
        <v>882</v>
      </c>
      <c r="G147" s="241"/>
      <c r="H147" s="245">
        <v>14</v>
      </c>
      <c r="I147" s="246"/>
      <c r="J147" s="241"/>
      <c r="K147" s="241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190</v>
      </c>
      <c r="AU147" s="251" t="s">
        <v>82</v>
      </c>
      <c r="AV147" s="13" t="s">
        <v>82</v>
      </c>
      <c r="AW147" s="13" t="s">
        <v>30</v>
      </c>
      <c r="AX147" s="13" t="s">
        <v>73</v>
      </c>
      <c r="AY147" s="251" t="s">
        <v>182</v>
      </c>
    </row>
    <row r="148" s="14" customFormat="1">
      <c r="A148" s="14"/>
      <c r="B148" s="275"/>
      <c r="C148" s="276"/>
      <c r="D148" s="242" t="s">
        <v>190</v>
      </c>
      <c r="E148" s="277" t="s">
        <v>1</v>
      </c>
      <c r="F148" s="278" t="s">
        <v>540</v>
      </c>
      <c r="G148" s="276"/>
      <c r="H148" s="279">
        <v>14</v>
      </c>
      <c r="I148" s="280"/>
      <c r="J148" s="276"/>
      <c r="K148" s="276"/>
      <c r="L148" s="281"/>
      <c r="M148" s="282"/>
      <c r="N148" s="283"/>
      <c r="O148" s="283"/>
      <c r="P148" s="283"/>
      <c r="Q148" s="283"/>
      <c r="R148" s="283"/>
      <c r="S148" s="283"/>
      <c r="T148" s="28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85" t="s">
        <v>190</v>
      </c>
      <c r="AU148" s="285" t="s">
        <v>82</v>
      </c>
      <c r="AV148" s="14" t="s">
        <v>188</v>
      </c>
      <c r="AW148" s="14" t="s">
        <v>30</v>
      </c>
      <c r="AX148" s="14" t="s">
        <v>80</v>
      </c>
      <c r="AY148" s="285" t="s">
        <v>182</v>
      </c>
    </row>
    <row r="149" s="2" customFormat="1" ht="21.75" customHeight="1">
      <c r="A149" s="37"/>
      <c r="B149" s="38"/>
      <c r="C149" s="226" t="s">
        <v>234</v>
      </c>
      <c r="D149" s="226" t="s">
        <v>184</v>
      </c>
      <c r="E149" s="227" t="s">
        <v>883</v>
      </c>
      <c r="F149" s="228" t="s">
        <v>884</v>
      </c>
      <c r="G149" s="229" t="s">
        <v>252</v>
      </c>
      <c r="H149" s="230">
        <v>5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38</v>
      </c>
      <c r="O149" s="90"/>
      <c r="P149" s="236">
        <f>O149*H149</f>
        <v>0</v>
      </c>
      <c r="Q149" s="236">
        <v>0.03363</v>
      </c>
      <c r="R149" s="236">
        <f>Q149*H149</f>
        <v>0.16814999999999999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188</v>
      </c>
      <c r="AT149" s="238" t="s">
        <v>184</v>
      </c>
      <c r="AU149" s="238" t="s">
        <v>82</v>
      </c>
      <c r="AY149" s="16" t="s">
        <v>182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80</v>
      </c>
      <c r="BK149" s="239">
        <f>ROUND(I149*H149,2)</f>
        <v>0</v>
      </c>
      <c r="BL149" s="16" t="s">
        <v>188</v>
      </c>
      <c r="BM149" s="238" t="s">
        <v>885</v>
      </c>
    </row>
    <row r="150" s="13" customFormat="1">
      <c r="A150" s="13"/>
      <c r="B150" s="240"/>
      <c r="C150" s="241"/>
      <c r="D150" s="242" t="s">
        <v>190</v>
      </c>
      <c r="E150" s="243" t="s">
        <v>1</v>
      </c>
      <c r="F150" s="244" t="s">
        <v>886</v>
      </c>
      <c r="G150" s="241"/>
      <c r="H150" s="245">
        <v>5</v>
      </c>
      <c r="I150" s="246"/>
      <c r="J150" s="241"/>
      <c r="K150" s="241"/>
      <c r="L150" s="247"/>
      <c r="M150" s="248"/>
      <c r="N150" s="249"/>
      <c r="O150" s="249"/>
      <c r="P150" s="249"/>
      <c r="Q150" s="249"/>
      <c r="R150" s="249"/>
      <c r="S150" s="249"/>
      <c r="T150" s="25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190</v>
      </c>
      <c r="AU150" s="251" t="s">
        <v>82</v>
      </c>
      <c r="AV150" s="13" t="s">
        <v>82</v>
      </c>
      <c r="AW150" s="13" t="s">
        <v>30</v>
      </c>
      <c r="AX150" s="13" t="s">
        <v>80</v>
      </c>
      <c r="AY150" s="251" t="s">
        <v>182</v>
      </c>
    </row>
    <row r="151" s="2" customFormat="1" ht="24.15" customHeight="1">
      <c r="A151" s="37"/>
      <c r="B151" s="38"/>
      <c r="C151" s="252" t="s">
        <v>239</v>
      </c>
      <c r="D151" s="252" t="s">
        <v>254</v>
      </c>
      <c r="E151" s="253" t="s">
        <v>887</v>
      </c>
      <c r="F151" s="254" t="s">
        <v>888</v>
      </c>
      <c r="G151" s="255" t="s">
        <v>279</v>
      </c>
      <c r="H151" s="256">
        <v>0.124</v>
      </c>
      <c r="I151" s="257"/>
      <c r="J151" s="258">
        <f>ROUND(I151*H151,2)</f>
        <v>0</v>
      </c>
      <c r="K151" s="259"/>
      <c r="L151" s="260"/>
      <c r="M151" s="261" t="s">
        <v>1</v>
      </c>
      <c r="N151" s="262" t="s">
        <v>38</v>
      </c>
      <c r="O151" s="90"/>
      <c r="P151" s="236">
        <f>O151*H151</f>
        <v>0</v>
      </c>
      <c r="Q151" s="236">
        <v>1</v>
      </c>
      <c r="R151" s="236">
        <f>Q151*H151</f>
        <v>0.124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217</v>
      </c>
      <c r="AT151" s="238" t="s">
        <v>254</v>
      </c>
      <c r="AU151" s="238" t="s">
        <v>82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188</v>
      </c>
      <c r="BM151" s="238" t="s">
        <v>889</v>
      </c>
    </row>
    <row r="152" s="2" customFormat="1">
      <c r="A152" s="37"/>
      <c r="B152" s="38"/>
      <c r="C152" s="39"/>
      <c r="D152" s="242" t="s">
        <v>381</v>
      </c>
      <c r="E152" s="39"/>
      <c r="F152" s="266" t="s">
        <v>890</v>
      </c>
      <c r="G152" s="39"/>
      <c r="H152" s="39"/>
      <c r="I152" s="267"/>
      <c r="J152" s="39"/>
      <c r="K152" s="39"/>
      <c r="L152" s="43"/>
      <c r="M152" s="268"/>
      <c r="N152" s="269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381</v>
      </c>
      <c r="AU152" s="16" t="s">
        <v>82</v>
      </c>
    </row>
    <row r="153" s="13" customFormat="1">
      <c r="A153" s="13"/>
      <c r="B153" s="240"/>
      <c r="C153" s="241"/>
      <c r="D153" s="242" t="s">
        <v>190</v>
      </c>
      <c r="E153" s="243" t="s">
        <v>1</v>
      </c>
      <c r="F153" s="244" t="s">
        <v>891</v>
      </c>
      <c r="G153" s="241"/>
      <c r="H153" s="245">
        <v>0.124</v>
      </c>
      <c r="I153" s="246"/>
      <c r="J153" s="241"/>
      <c r="K153" s="241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190</v>
      </c>
      <c r="AU153" s="251" t="s">
        <v>82</v>
      </c>
      <c r="AV153" s="13" t="s">
        <v>82</v>
      </c>
      <c r="AW153" s="13" t="s">
        <v>30</v>
      </c>
      <c r="AX153" s="13" t="s">
        <v>80</v>
      </c>
      <c r="AY153" s="251" t="s">
        <v>182</v>
      </c>
    </row>
    <row r="154" s="2" customFormat="1" ht="16.5" customHeight="1">
      <c r="A154" s="37"/>
      <c r="B154" s="38"/>
      <c r="C154" s="226" t="s">
        <v>244</v>
      </c>
      <c r="D154" s="226" t="s">
        <v>184</v>
      </c>
      <c r="E154" s="227" t="s">
        <v>892</v>
      </c>
      <c r="F154" s="228" t="s">
        <v>893</v>
      </c>
      <c r="G154" s="229" t="s">
        <v>214</v>
      </c>
      <c r="H154" s="230">
        <v>190.05000000000001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38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188</v>
      </c>
      <c r="AT154" s="238" t="s">
        <v>184</v>
      </c>
      <c r="AU154" s="238" t="s">
        <v>82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188</v>
      </c>
      <c r="BM154" s="238" t="s">
        <v>894</v>
      </c>
    </row>
    <row r="155" s="13" customFormat="1">
      <c r="A155" s="13"/>
      <c r="B155" s="240"/>
      <c r="C155" s="241"/>
      <c r="D155" s="242" t="s">
        <v>190</v>
      </c>
      <c r="E155" s="243" t="s">
        <v>1</v>
      </c>
      <c r="F155" s="244" t="s">
        <v>895</v>
      </c>
      <c r="G155" s="241"/>
      <c r="H155" s="245">
        <v>190.05000000000001</v>
      </c>
      <c r="I155" s="246"/>
      <c r="J155" s="241"/>
      <c r="K155" s="241"/>
      <c r="L155" s="247"/>
      <c r="M155" s="248"/>
      <c r="N155" s="249"/>
      <c r="O155" s="249"/>
      <c r="P155" s="249"/>
      <c r="Q155" s="249"/>
      <c r="R155" s="249"/>
      <c r="S155" s="249"/>
      <c r="T155" s="25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1" t="s">
        <v>190</v>
      </c>
      <c r="AU155" s="251" t="s">
        <v>82</v>
      </c>
      <c r="AV155" s="13" t="s">
        <v>82</v>
      </c>
      <c r="AW155" s="13" t="s">
        <v>30</v>
      </c>
      <c r="AX155" s="13" t="s">
        <v>73</v>
      </c>
      <c r="AY155" s="251" t="s">
        <v>182</v>
      </c>
    </row>
    <row r="156" s="14" customFormat="1">
      <c r="A156" s="14"/>
      <c r="B156" s="275"/>
      <c r="C156" s="276"/>
      <c r="D156" s="242" t="s">
        <v>190</v>
      </c>
      <c r="E156" s="277" t="s">
        <v>1</v>
      </c>
      <c r="F156" s="278" t="s">
        <v>540</v>
      </c>
      <c r="G156" s="276"/>
      <c r="H156" s="279">
        <v>190.05000000000001</v>
      </c>
      <c r="I156" s="280"/>
      <c r="J156" s="276"/>
      <c r="K156" s="276"/>
      <c r="L156" s="281"/>
      <c r="M156" s="282"/>
      <c r="N156" s="283"/>
      <c r="O156" s="283"/>
      <c r="P156" s="283"/>
      <c r="Q156" s="283"/>
      <c r="R156" s="283"/>
      <c r="S156" s="283"/>
      <c r="T156" s="28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85" t="s">
        <v>190</v>
      </c>
      <c r="AU156" s="285" t="s">
        <v>82</v>
      </c>
      <c r="AV156" s="14" t="s">
        <v>188</v>
      </c>
      <c r="AW156" s="14" t="s">
        <v>30</v>
      </c>
      <c r="AX156" s="14" t="s">
        <v>80</v>
      </c>
      <c r="AY156" s="285" t="s">
        <v>182</v>
      </c>
    </row>
    <row r="157" s="2" customFormat="1" ht="16.5" customHeight="1">
      <c r="A157" s="37"/>
      <c r="B157" s="38"/>
      <c r="C157" s="226" t="s">
        <v>249</v>
      </c>
      <c r="D157" s="226" t="s">
        <v>184</v>
      </c>
      <c r="E157" s="227" t="s">
        <v>212</v>
      </c>
      <c r="F157" s="228" t="s">
        <v>213</v>
      </c>
      <c r="G157" s="229" t="s">
        <v>214</v>
      </c>
      <c r="H157" s="230">
        <v>190.05000000000001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38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188</v>
      </c>
      <c r="AT157" s="238" t="s">
        <v>184</v>
      </c>
      <c r="AU157" s="238" t="s">
        <v>82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188</v>
      </c>
      <c r="BM157" s="238" t="s">
        <v>896</v>
      </c>
    </row>
    <row r="158" s="2" customFormat="1" ht="24.15" customHeight="1">
      <c r="A158" s="37"/>
      <c r="B158" s="38"/>
      <c r="C158" s="226" t="s">
        <v>8</v>
      </c>
      <c r="D158" s="226" t="s">
        <v>184</v>
      </c>
      <c r="E158" s="227" t="s">
        <v>897</v>
      </c>
      <c r="F158" s="228" t="s">
        <v>898</v>
      </c>
      <c r="G158" s="229" t="s">
        <v>187</v>
      </c>
      <c r="H158" s="230">
        <v>4.7999999999999998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38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188</v>
      </c>
      <c r="AT158" s="238" t="s">
        <v>184</v>
      </c>
      <c r="AU158" s="238" t="s">
        <v>82</v>
      </c>
      <c r="AY158" s="16" t="s">
        <v>182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188</v>
      </c>
      <c r="BM158" s="238" t="s">
        <v>899</v>
      </c>
    </row>
    <row r="159" s="13" customFormat="1">
      <c r="A159" s="13"/>
      <c r="B159" s="240"/>
      <c r="C159" s="241"/>
      <c r="D159" s="242" t="s">
        <v>190</v>
      </c>
      <c r="E159" s="243" t="s">
        <v>1</v>
      </c>
      <c r="F159" s="244" t="s">
        <v>900</v>
      </c>
      <c r="G159" s="241"/>
      <c r="H159" s="245">
        <v>4.7999999999999998</v>
      </c>
      <c r="I159" s="246"/>
      <c r="J159" s="241"/>
      <c r="K159" s="241"/>
      <c r="L159" s="247"/>
      <c r="M159" s="248"/>
      <c r="N159" s="249"/>
      <c r="O159" s="249"/>
      <c r="P159" s="249"/>
      <c r="Q159" s="249"/>
      <c r="R159" s="249"/>
      <c r="S159" s="249"/>
      <c r="T159" s="25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1" t="s">
        <v>190</v>
      </c>
      <c r="AU159" s="251" t="s">
        <v>82</v>
      </c>
      <c r="AV159" s="13" t="s">
        <v>82</v>
      </c>
      <c r="AW159" s="13" t="s">
        <v>30</v>
      </c>
      <c r="AX159" s="13" t="s">
        <v>73</v>
      </c>
      <c r="AY159" s="251" t="s">
        <v>182</v>
      </c>
    </row>
    <row r="160" s="14" customFormat="1">
      <c r="A160" s="14"/>
      <c r="B160" s="275"/>
      <c r="C160" s="276"/>
      <c r="D160" s="242" t="s">
        <v>190</v>
      </c>
      <c r="E160" s="277" t="s">
        <v>1</v>
      </c>
      <c r="F160" s="278" t="s">
        <v>540</v>
      </c>
      <c r="G160" s="276"/>
      <c r="H160" s="279">
        <v>4.7999999999999998</v>
      </c>
      <c r="I160" s="280"/>
      <c r="J160" s="276"/>
      <c r="K160" s="276"/>
      <c r="L160" s="281"/>
      <c r="M160" s="282"/>
      <c r="N160" s="283"/>
      <c r="O160" s="283"/>
      <c r="P160" s="283"/>
      <c r="Q160" s="283"/>
      <c r="R160" s="283"/>
      <c r="S160" s="283"/>
      <c r="T160" s="28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5" t="s">
        <v>190</v>
      </c>
      <c r="AU160" s="285" t="s">
        <v>82</v>
      </c>
      <c r="AV160" s="14" t="s">
        <v>188</v>
      </c>
      <c r="AW160" s="14" t="s">
        <v>30</v>
      </c>
      <c r="AX160" s="14" t="s">
        <v>80</v>
      </c>
      <c r="AY160" s="285" t="s">
        <v>182</v>
      </c>
    </row>
    <row r="161" s="12" customFormat="1" ht="22.8" customHeight="1">
      <c r="A161" s="12"/>
      <c r="B161" s="210"/>
      <c r="C161" s="211"/>
      <c r="D161" s="212" t="s">
        <v>72</v>
      </c>
      <c r="E161" s="224" t="s">
        <v>195</v>
      </c>
      <c r="F161" s="224" t="s">
        <v>227</v>
      </c>
      <c r="G161" s="211"/>
      <c r="H161" s="211"/>
      <c r="I161" s="214"/>
      <c r="J161" s="225">
        <f>BK161</f>
        <v>0</v>
      </c>
      <c r="K161" s="211"/>
      <c r="L161" s="216"/>
      <c r="M161" s="217"/>
      <c r="N161" s="218"/>
      <c r="O161" s="218"/>
      <c r="P161" s="219">
        <f>SUM(P162:P168)</f>
        <v>0</v>
      </c>
      <c r="Q161" s="218"/>
      <c r="R161" s="219">
        <f>SUM(R162:R168)</f>
        <v>0.58902651000000006</v>
      </c>
      <c r="S161" s="218"/>
      <c r="T161" s="220">
        <f>SUM(T162:T168)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80</v>
      </c>
      <c r="AT161" s="222" t="s">
        <v>72</v>
      </c>
      <c r="AU161" s="222" t="s">
        <v>80</v>
      </c>
      <c r="AY161" s="221" t="s">
        <v>182</v>
      </c>
      <c r="BK161" s="223">
        <f>SUM(BK162:BK168)</f>
        <v>0</v>
      </c>
    </row>
    <row r="162" s="2" customFormat="1" ht="16.5" customHeight="1">
      <c r="A162" s="37"/>
      <c r="B162" s="38"/>
      <c r="C162" s="226" t="s">
        <v>259</v>
      </c>
      <c r="D162" s="226" t="s">
        <v>184</v>
      </c>
      <c r="E162" s="227" t="s">
        <v>901</v>
      </c>
      <c r="F162" s="228" t="s">
        <v>902</v>
      </c>
      <c r="G162" s="229" t="s">
        <v>187</v>
      </c>
      <c r="H162" s="230">
        <v>1.75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38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188</v>
      </c>
      <c r="AT162" s="238" t="s">
        <v>184</v>
      </c>
      <c r="AU162" s="238" t="s">
        <v>82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188</v>
      </c>
      <c r="BM162" s="238" t="s">
        <v>903</v>
      </c>
    </row>
    <row r="163" s="13" customFormat="1">
      <c r="A163" s="13"/>
      <c r="B163" s="240"/>
      <c r="C163" s="241"/>
      <c r="D163" s="242" t="s">
        <v>190</v>
      </c>
      <c r="E163" s="243" t="s">
        <v>1</v>
      </c>
      <c r="F163" s="244" t="s">
        <v>904</v>
      </c>
      <c r="G163" s="241"/>
      <c r="H163" s="245">
        <v>1.75</v>
      </c>
      <c r="I163" s="246"/>
      <c r="J163" s="241"/>
      <c r="K163" s="241"/>
      <c r="L163" s="247"/>
      <c r="M163" s="248"/>
      <c r="N163" s="249"/>
      <c r="O163" s="249"/>
      <c r="P163" s="249"/>
      <c r="Q163" s="249"/>
      <c r="R163" s="249"/>
      <c r="S163" s="249"/>
      <c r="T163" s="25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190</v>
      </c>
      <c r="AU163" s="251" t="s">
        <v>82</v>
      </c>
      <c r="AV163" s="13" t="s">
        <v>82</v>
      </c>
      <c r="AW163" s="13" t="s">
        <v>30</v>
      </c>
      <c r="AX163" s="13" t="s">
        <v>80</v>
      </c>
      <c r="AY163" s="251" t="s">
        <v>182</v>
      </c>
    </row>
    <row r="164" s="2" customFormat="1" ht="16.5" customHeight="1">
      <c r="A164" s="37"/>
      <c r="B164" s="38"/>
      <c r="C164" s="226" t="s">
        <v>264</v>
      </c>
      <c r="D164" s="226" t="s">
        <v>184</v>
      </c>
      <c r="E164" s="227" t="s">
        <v>905</v>
      </c>
      <c r="F164" s="228" t="s">
        <v>906</v>
      </c>
      <c r="G164" s="229" t="s">
        <v>214</v>
      </c>
      <c r="H164" s="230">
        <v>7.5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38</v>
      </c>
      <c r="O164" s="90"/>
      <c r="P164" s="236">
        <f>O164*H164</f>
        <v>0</v>
      </c>
      <c r="Q164" s="236">
        <v>0.041739999999999999</v>
      </c>
      <c r="R164" s="236">
        <f>Q164*H164</f>
        <v>0.31304999999999999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188</v>
      </c>
      <c r="AT164" s="238" t="s">
        <v>184</v>
      </c>
      <c r="AU164" s="238" t="s">
        <v>82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188</v>
      </c>
      <c r="BM164" s="238" t="s">
        <v>907</v>
      </c>
    </row>
    <row r="165" s="13" customFormat="1">
      <c r="A165" s="13"/>
      <c r="B165" s="240"/>
      <c r="C165" s="241"/>
      <c r="D165" s="242" t="s">
        <v>190</v>
      </c>
      <c r="E165" s="243" t="s">
        <v>1</v>
      </c>
      <c r="F165" s="244" t="s">
        <v>908</v>
      </c>
      <c r="G165" s="241"/>
      <c r="H165" s="245">
        <v>7.5</v>
      </c>
      <c r="I165" s="246"/>
      <c r="J165" s="241"/>
      <c r="K165" s="241"/>
      <c r="L165" s="247"/>
      <c r="M165" s="248"/>
      <c r="N165" s="249"/>
      <c r="O165" s="249"/>
      <c r="P165" s="249"/>
      <c r="Q165" s="249"/>
      <c r="R165" s="249"/>
      <c r="S165" s="249"/>
      <c r="T165" s="25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1" t="s">
        <v>190</v>
      </c>
      <c r="AU165" s="251" t="s">
        <v>82</v>
      </c>
      <c r="AV165" s="13" t="s">
        <v>82</v>
      </c>
      <c r="AW165" s="13" t="s">
        <v>30</v>
      </c>
      <c r="AX165" s="13" t="s">
        <v>80</v>
      </c>
      <c r="AY165" s="251" t="s">
        <v>182</v>
      </c>
    </row>
    <row r="166" s="2" customFormat="1" ht="16.5" customHeight="1">
      <c r="A166" s="37"/>
      <c r="B166" s="38"/>
      <c r="C166" s="226" t="s">
        <v>269</v>
      </c>
      <c r="D166" s="226" t="s">
        <v>184</v>
      </c>
      <c r="E166" s="227" t="s">
        <v>909</v>
      </c>
      <c r="F166" s="228" t="s">
        <v>910</v>
      </c>
      <c r="G166" s="229" t="s">
        <v>214</v>
      </c>
      <c r="H166" s="230">
        <v>7.5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38</v>
      </c>
      <c r="O166" s="90"/>
      <c r="P166" s="236">
        <f>O166*H166</f>
        <v>0</v>
      </c>
      <c r="Q166" s="236">
        <v>2.0000000000000002E-05</v>
      </c>
      <c r="R166" s="236">
        <f>Q166*H166</f>
        <v>0.00015000000000000001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188</v>
      </c>
      <c r="AT166" s="238" t="s">
        <v>184</v>
      </c>
      <c r="AU166" s="238" t="s">
        <v>82</v>
      </c>
      <c r="AY166" s="16" t="s">
        <v>182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188</v>
      </c>
      <c r="BM166" s="238" t="s">
        <v>911</v>
      </c>
    </row>
    <row r="167" s="2" customFormat="1" ht="16.5" customHeight="1">
      <c r="A167" s="37"/>
      <c r="B167" s="38"/>
      <c r="C167" s="226" t="s">
        <v>276</v>
      </c>
      <c r="D167" s="226" t="s">
        <v>184</v>
      </c>
      <c r="E167" s="227" t="s">
        <v>912</v>
      </c>
      <c r="F167" s="228" t="s">
        <v>913</v>
      </c>
      <c r="G167" s="229" t="s">
        <v>279</v>
      </c>
      <c r="H167" s="230">
        <v>0.26300000000000001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38</v>
      </c>
      <c r="O167" s="90"/>
      <c r="P167" s="236">
        <f>O167*H167</f>
        <v>0</v>
      </c>
      <c r="Q167" s="236">
        <v>1.04877</v>
      </c>
      <c r="R167" s="236">
        <f>Q167*H167</f>
        <v>0.27582651000000002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188</v>
      </c>
      <c r="AT167" s="238" t="s">
        <v>184</v>
      </c>
      <c r="AU167" s="238" t="s">
        <v>82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188</v>
      </c>
      <c r="BM167" s="238" t="s">
        <v>914</v>
      </c>
    </row>
    <row r="168" s="13" customFormat="1">
      <c r="A168" s="13"/>
      <c r="B168" s="240"/>
      <c r="C168" s="241"/>
      <c r="D168" s="242" t="s">
        <v>190</v>
      </c>
      <c r="E168" s="243" t="s">
        <v>1</v>
      </c>
      <c r="F168" s="244" t="s">
        <v>915</v>
      </c>
      <c r="G168" s="241"/>
      <c r="H168" s="245">
        <v>0.26300000000000001</v>
      </c>
      <c r="I168" s="246"/>
      <c r="J168" s="241"/>
      <c r="K168" s="241"/>
      <c r="L168" s="247"/>
      <c r="M168" s="248"/>
      <c r="N168" s="249"/>
      <c r="O168" s="249"/>
      <c r="P168" s="249"/>
      <c r="Q168" s="249"/>
      <c r="R168" s="249"/>
      <c r="S168" s="249"/>
      <c r="T168" s="25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1" t="s">
        <v>190</v>
      </c>
      <c r="AU168" s="251" t="s">
        <v>82</v>
      </c>
      <c r="AV168" s="13" t="s">
        <v>82</v>
      </c>
      <c r="AW168" s="13" t="s">
        <v>30</v>
      </c>
      <c r="AX168" s="13" t="s">
        <v>80</v>
      </c>
      <c r="AY168" s="251" t="s">
        <v>182</v>
      </c>
    </row>
    <row r="169" s="12" customFormat="1" ht="22.8" customHeight="1">
      <c r="A169" s="12"/>
      <c r="B169" s="210"/>
      <c r="C169" s="211"/>
      <c r="D169" s="212" t="s">
        <v>72</v>
      </c>
      <c r="E169" s="224" t="s">
        <v>188</v>
      </c>
      <c r="F169" s="224" t="s">
        <v>233</v>
      </c>
      <c r="G169" s="211"/>
      <c r="H169" s="211"/>
      <c r="I169" s="214"/>
      <c r="J169" s="225">
        <f>BK169</f>
        <v>0</v>
      </c>
      <c r="K169" s="211"/>
      <c r="L169" s="216"/>
      <c r="M169" s="217"/>
      <c r="N169" s="218"/>
      <c r="O169" s="218"/>
      <c r="P169" s="219">
        <f>SUM(P170:P180)</f>
        <v>0</v>
      </c>
      <c r="Q169" s="218"/>
      <c r="R169" s="219">
        <f>SUM(R170:R180)</f>
        <v>0</v>
      </c>
      <c r="S169" s="218"/>
      <c r="T169" s="220">
        <f>SUM(T170:T180)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1" t="s">
        <v>80</v>
      </c>
      <c r="AT169" s="222" t="s">
        <v>72</v>
      </c>
      <c r="AU169" s="222" t="s">
        <v>80</v>
      </c>
      <c r="AY169" s="221" t="s">
        <v>182</v>
      </c>
      <c r="BK169" s="223">
        <f>SUM(BK170:BK180)</f>
        <v>0</v>
      </c>
    </row>
    <row r="170" s="2" customFormat="1" ht="24.15" customHeight="1">
      <c r="A170" s="37"/>
      <c r="B170" s="38"/>
      <c r="C170" s="226" t="s">
        <v>281</v>
      </c>
      <c r="D170" s="226" t="s">
        <v>184</v>
      </c>
      <c r="E170" s="227" t="s">
        <v>916</v>
      </c>
      <c r="F170" s="228" t="s">
        <v>917</v>
      </c>
      <c r="G170" s="229" t="s">
        <v>214</v>
      </c>
      <c r="H170" s="230">
        <v>6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38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188</v>
      </c>
      <c r="AT170" s="238" t="s">
        <v>184</v>
      </c>
      <c r="AU170" s="238" t="s">
        <v>82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188</v>
      </c>
      <c r="BM170" s="238" t="s">
        <v>918</v>
      </c>
    </row>
    <row r="171" s="2" customFormat="1" ht="24.15" customHeight="1">
      <c r="A171" s="37"/>
      <c r="B171" s="38"/>
      <c r="C171" s="226" t="s">
        <v>7</v>
      </c>
      <c r="D171" s="226" t="s">
        <v>184</v>
      </c>
      <c r="E171" s="227" t="s">
        <v>919</v>
      </c>
      <c r="F171" s="228" t="s">
        <v>920</v>
      </c>
      <c r="G171" s="229" t="s">
        <v>214</v>
      </c>
      <c r="H171" s="230">
        <v>0.71999999999999997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38</v>
      </c>
      <c r="O171" s="90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188</v>
      </c>
      <c r="AT171" s="238" t="s">
        <v>184</v>
      </c>
      <c r="AU171" s="238" t="s">
        <v>82</v>
      </c>
      <c r="AY171" s="16" t="s">
        <v>182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188</v>
      </c>
      <c r="BM171" s="238" t="s">
        <v>921</v>
      </c>
    </row>
    <row r="172" s="2" customFormat="1">
      <c r="A172" s="37"/>
      <c r="B172" s="38"/>
      <c r="C172" s="39"/>
      <c r="D172" s="242" t="s">
        <v>381</v>
      </c>
      <c r="E172" s="39"/>
      <c r="F172" s="266" t="s">
        <v>922</v>
      </c>
      <c r="G172" s="39"/>
      <c r="H172" s="39"/>
      <c r="I172" s="267"/>
      <c r="J172" s="39"/>
      <c r="K172" s="39"/>
      <c r="L172" s="43"/>
      <c r="M172" s="268"/>
      <c r="N172" s="269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381</v>
      </c>
      <c r="AU172" s="16" t="s">
        <v>82</v>
      </c>
    </row>
    <row r="173" s="13" customFormat="1">
      <c r="A173" s="13"/>
      <c r="B173" s="240"/>
      <c r="C173" s="241"/>
      <c r="D173" s="242" t="s">
        <v>190</v>
      </c>
      <c r="E173" s="243" t="s">
        <v>1</v>
      </c>
      <c r="F173" s="244" t="s">
        <v>923</v>
      </c>
      <c r="G173" s="241"/>
      <c r="H173" s="245">
        <v>0.71999999999999997</v>
      </c>
      <c r="I173" s="246"/>
      <c r="J173" s="241"/>
      <c r="K173" s="241"/>
      <c r="L173" s="247"/>
      <c r="M173" s="248"/>
      <c r="N173" s="249"/>
      <c r="O173" s="249"/>
      <c r="P173" s="249"/>
      <c r="Q173" s="249"/>
      <c r="R173" s="249"/>
      <c r="S173" s="249"/>
      <c r="T173" s="25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1" t="s">
        <v>190</v>
      </c>
      <c r="AU173" s="251" t="s">
        <v>82</v>
      </c>
      <c r="AV173" s="13" t="s">
        <v>82</v>
      </c>
      <c r="AW173" s="13" t="s">
        <v>30</v>
      </c>
      <c r="AX173" s="13" t="s">
        <v>73</v>
      </c>
      <c r="AY173" s="251" t="s">
        <v>182</v>
      </c>
    </row>
    <row r="174" s="14" customFormat="1">
      <c r="A174" s="14"/>
      <c r="B174" s="275"/>
      <c r="C174" s="276"/>
      <c r="D174" s="242" t="s">
        <v>190</v>
      </c>
      <c r="E174" s="277" t="s">
        <v>1</v>
      </c>
      <c r="F174" s="278" t="s">
        <v>540</v>
      </c>
      <c r="G174" s="276"/>
      <c r="H174" s="279">
        <v>0.71999999999999997</v>
      </c>
      <c r="I174" s="280"/>
      <c r="J174" s="276"/>
      <c r="K174" s="276"/>
      <c r="L174" s="281"/>
      <c r="M174" s="282"/>
      <c r="N174" s="283"/>
      <c r="O174" s="283"/>
      <c r="P174" s="283"/>
      <c r="Q174" s="283"/>
      <c r="R174" s="283"/>
      <c r="S174" s="283"/>
      <c r="T174" s="28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5" t="s">
        <v>190</v>
      </c>
      <c r="AU174" s="285" t="s">
        <v>82</v>
      </c>
      <c r="AV174" s="14" t="s">
        <v>188</v>
      </c>
      <c r="AW174" s="14" t="s">
        <v>30</v>
      </c>
      <c r="AX174" s="14" t="s">
        <v>80</v>
      </c>
      <c r="AY174" s="285" t="s">
        <v>182</v>
      </c>
    </row>
    <row r="175" s="2" customFormat="1" ht="24.15" customHeight="1">
      <c r="A175" s="37"/>
      <c r="B175" s="38"/>
      <c r="C175" s="226" t="s">
        <v>289</v>
      </c>
      <c r="D175" s="226" t="s">
        <v>184</v>
      </c>
      <c r="E175" s="227" t="s">
        <v>924</v>
      </c>
      <c r="F175" s="228" t="s">
        <v>925</v>
      </c>
      <c r="G175" s="229" t="s">
        <v>214</v>
      </c>
      <c r="H175" s="230">
        <v>1.44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38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188</v>
      </c>
      <c r="AT175" s="238" t="s">
        <v>184</v>
      </c>
      <c r="AU175" s="238" t="s">
        <v>82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188</v>
      </c>
      <c r="BM175" s="238" t="s">
        <v>926</v>
      </c>
    </row>
    <row r="176" s="13" customFormat="1">
      <c r="A176" s="13"/>
      <c r="B176" s="240"/>
      <c r="C176" s="241"/>
      <c r="D176" s="242" t="s">
        <v>190</v>
      </c>
      <c r="E176" s="243" t="s">
        <v>1</v>
      </c>
      <c r="F176" s="244" t="s">
        <v>927</v>
      </c>
      <c r="G176" s="241"/>
      <c r="H176" s="245">
        <v>1.44</v>
      </c>
      <c r="I176" s="246"/>
      <c r="J176" s="241"/>
      <c r="K176" s="241"/>
      <c r="L176" s="247"/>
      <c r="M176" s="248"/>
      <c r="N176" s="249"/>
      <c r="O176" s="249"/>
      <c r="P176" s="249"/>
      <c r="Q176" s="249"/>
      <c r="R176" s="249"/>
      <c r="S176" s="249"/>
      <c r="T176" s="25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1" t="s">
        <v>190</v>
      </c>
      <c r="AU176" s="251" t="s">
        <v>82</v>
      </c>
      <c r="AV176" s="13" t="s">
        <v>82</v>
      </c>
      <c r="AW176" s="13" t="s">
        <v>30</v>
      </c>
      <c r="AX176" s="13" t="s">
        <v>73</v>
      </c>
      <c r="AY176" s="251" t="s">
        <v>182</v>
      </c>
    </row>
    <row r="177" s="14" customFormat="1">
      <c r="A177" s="14"/>
      <c r="B177" s="275"/>
      <c r="C177" s="276"/>
      <c r="D177" s="242" t="s">
        <v>190</v>
      </c>
      <c r="E177" s="277" t="s">
        <v>1</v>
      </c>
      <c r="F177" s="278" t="s">
        <v>540</v>
      </c>
      <c r="G177" s="276"/>
      <c r="H177" s="279">
        <v>1.44</v>
      </c>
      <c r="I177" s="280"/>
      <c r="J177" s="276"/>
      <c r="K177" s="276"/>
      <c r="L177" s="281"/>
      <c r="M177" s="282"/>
      <c r="N177" s="283"/>
      <c r="O177" s="283"/>
      <c r="P177" s="283"/>
      <c r="Q177" s="283"/>
      <c r="R177" s="283"/>
      <c r="S177" s="283"/>
      <c r="T177" s="28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85" t="s">
        <v>190</v>
      </c>
      <c r="AU177" s="285" t="s">
        <v>82</v>
      </c>
      <c r="AV177" s="14" t="s">
        <v>188</v>
      </c>
      <c r="AW177" s="14" t="s">
        <v>30</v>
      </c>
      <c r="AX177" s="14" t="s">
        <v>80</v>
      </c>
      <c r="AY177" s="285" t="s">
        <v>182</v>
      </c>
    </row>
    <row r="178" s="2" customFormat="1" ht="33" customHeight="1">
      <c r="A178" s="37"/>
      <c r="B178" s="38"/>
      <c r="C178" s="226" t="s">
        <v>293</v>
      </c>
      <c r="D178" s="226" t="s">
        <v>184</v>
      </c>
      <c r="E178" s="227" t="s">
        <v>928</v>
      </c>
      <c r="F178" s="228" t="s">
        <v>929</v>
      </c>
      <c r="G178" s="229" t="s">
        <v>214</v>
      </c>
      <c r="H178" s="230">
        <v>6</v>
      </c>
      <c r="I178" s="231"/>
      <c r="J178" s="232">
        <f>ROUND(I178*H178,2)</f>
        <v>0</v>
      </c>
      <c r="K178" s="233"/>
      <c r="L178" s="43"/>
      <c r="M178" s="234" t="s">
        <v>1</v>
      </c>
      <c r="N178" s="235" t="s">
        <v>38</v>
      </c>
      <c r="O178" s="90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188</v>
      </c>
      <c r="AT178" s="238" t="s">
        <v>184</v>
      </c>
      <c r="AU178" s="238" t="s">
        <v>82</v>
      </c>
      <c r="AY178" s="16" t="s">
        <v>182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188</v>
      </c>
      <c r="BM178" s="238" t="s">
        <v>930</v>
      </c>
    </row>
    <row r="179" s="13" customFormat="1">
      <c r="A179" s="13"/>
      <c r="B179" s="240"/>
      <c r="C179" s="241"/>
      <c r="D179" s="242" t="s">
        <v>190</v>
      </c>
      <c r="E179" s="243" t="s">
        <v>1</v>
      </c>
      <c r="F179" s="244" t="s">
        <v>931</v>
      </c>
      <c r="G179" s="241"/>
      <c r="H179" s="245">
        <v>6</v>
      </c>
      <c r="I179" s="246"/>
      <c r="J179" s="241"/>
      <c r="K179" s="241"/>
      <c r="L179" s="247"/>
      <c r="M179" s="248"/>
      <c r="N179" s="249"/>
      <c r="O179" s="249"/>
      <c r="P179" s="249"/>
      <c r="Q179" s="249"/>
      <c r="R179" s="249"/>
      <c r="S179" s="249"/>
      <c r="T179" s="25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1" t="s">
        <v>190</v>
      </c>
      <c r="AU179" s="251" t="s">
        <v>82</v>
      </c>
      <c r="AV179" s="13" t="s">
        <v>82</v>
      </c>
      <c r="AW179" s="13" t="s">
        <v>30</v>
      </c>
      <c r="AX179" s="13" t="s">
        <v>73</v>
      </c>
      <c r="AY179" s="251" t="s">
        <v>182</v>
      </c>
    </row>
    <row r="180" s="14" customFormat="1">
      <c r="A180" s="14"/>
      <c r="B180" s="275"/>
      <c r="C180" s="276"/>
      <c r="D180" s="242" t="s">
        <v>190</v>
      </c>
      <c r="E180" s="277" t="s">
        <v>1</v>
      </c>
      <c r="F180" s="278" t="s">
        <v>540</v>
      </c>
      <c r="G180" s="276"/>
      <c r="H180" s="279">
        <v>6</v>
      </c>
      <c r="I180" s="280"/>
      <c r="J180" s="276"/>
      <c r="K180" s="276"/>
      <c r="L180" s="281"/>
      <c r="M180" s="282"/>
      <c r="N180" s="283"/>
      <c r="O180" s="283"/>
      <c r="P180" s="283"/>
      <c r="Q180" s="283"/>
      <c r="R180" s="283"/>
      <c r="S180" s="283"/>
      <c r="T180" s="28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5" t="s">
        <v>190</v>
      </c>
      <c r="AU180" s="285" t="s">
        <v>82</v>
      </c>
      <c r="AV180" s="14" t="s">
        <v>188</v>
      </c>
      <c r="AW180" s="14" t="s">
        <v>30</v>
      </c>
      <c r="AX180" s="14" t="s">
        <v>80</v>
      </c>
      <c r="AY180" s="285" t="s">
        <v>182</v>
      </c>
    </row>
    <row r="181" s="12" customFormat="1" ht="22.8" customHeight="1">
      <c r="A181" s="12"/>
      <c r="B181" s="210"/>
      <c r="C181" s="211"/>
      <c r="D181" s="212" t="s">
        <v>72</v>
      </c>
      <c r="E181" s="224" t="s">
        <v>207</v>
      </c>
      <c r="F181" s="224" t="s">
        <v>932</v>
      </c>
      <c r="G181" s="211"/>
      <c r="H181" s="211"/>
      <c r="I181" s="214"/>
      <c r="J181" s="225">
        <f>BK181</f>
        <v>0</v>
      </c>
      <c r="K181" s="211"/>
      <c r="L181" s="216"/>
      <c r="M181" s="217"/>
      <c r="N181" s="218"/>
      <c r="O181" s="218"/>
      <c r="P181" s="219">
        <f>SUM(P182:P195)</f>
        <v>0</v>
      </c>
      <c r="Q181" s="218"/>
      <c r="R181" s="219">
        <f>SUM(R182:R195)</f>
        <v>0</v>
      </c>
      <c r="S181" s="218"/>
      <c r="T181" s="220">
        <f>SUM(T182:T195)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1" t="s">
        <v>80</v>
      </c>
      <c r="AT181" s="222" t="s">
        <v>72</v>
      </c>
      <c r="AU181" s="222" t="s">
        <v>80</v>
      </c>
      <c r="AY181" s="221" t="s">
        <v>182</v>
      </c>
      <c r="BK181" s="223">
        <f>SUM(BK182:BK195)</f>
        <v>0</v>
      </c>
    </row>
    <row r="182" s="2" customFormat="1" ht="33" customHeight="1">
      <c r="A182" s="37"/>
      <c r="B182" s="38"/>
      <c r="C182" s="226" t="s">
        <v>298</v>
      </c>
      <c r="D182" s="226" t="s">
        <v>184</v>
      </c>
      <c r="E182" s="227" t="s">
        <v>933</v>
      </c>
      <c r="F182" s="228" t="s">
        <v>934</v>
      </c>
      <c r="G182" s="229" t="s">
        <v>214</v>
      </c>
      <c r="H182" s="230">
        <v>10</v>
      </c>
      <c r="I182" s="231"/>
      <c r="J182" s="232">
        <f>ROUND(I182*H182,2)</f>
        <v>0</v>
      </c>
      <c r="K182" s="233"/>
      <c r="L182" s="43"/>
      <c r="M182" s="234" t="s">
        <v>1</v>
      </c>
      <c r="N182" s="235" t="s">
        <v>38</v>
      </c>
      <c r="O182" s="90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188</v>
      </c>
      <c r="AT182" s="238" t="s">
        <v>184</v>
      </c>
      <c r="AU182" s="238" t="s">
        <v>82</v>
      </c>
      <c r="AY182" s="16" t="s">
        <v>182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80</v>
      </c>
      <c r="BK182" s="239">
        <f>ROUND(I182*H182,2)</f>
        <v>0</v>
      </c>
      <c r="BL182" s="16" t="s">
        <v>188</v>
      </c>
      <c r="BM182" s="238" t="s">
        <v>935</v>
      </c>
    </row>
    <row r="183" s="2" customFormat="1">
      <c r="A183" s="37"/>
      <c r="B183" s="38"/>
      <c r="C183" s="39"/>
      <c r="D183" s="242" t="s">
        <v>381</v>
      </c>
      <c r="E183" s="39"/>
      <c r="F183" s="266" t="s">
        <v>936</v>
      </c>
      <c r="G183" s="39"/>
      <c r="H183" s="39"/>
      <c r="I183" s="267"/>
      <c r="J183" s="39"/>
      <c r="K183" s="39"/>
      <c r="L183" s="43"/>
      <c r="M183" s="268"/>
      <c r="N183" s="269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381</v>
      </c>
      <c r="AU183" s="16" t="s">
        <v>82</v>
      </c>
    </row>
    <row r="184" s="13" customFormat="1">
      <c r="A184" s="13"/>
      <c r="B184" s="240"/>
      <c r="C184" s="241"/>
      <c r="D184" s="242" t="s">
        <v>190</v>
      </c>
      <c r="E184" s="243" t="s">
        <v>1</v>
      </c>
      <c r="F184" s="244" t="s">
        <v>228</v>
      </c>
      <c r="G184" s="241"/>
      <c r="H184" s="245">
        <v>10</v>
      </c>
      <c r="I184" s="246"/>
      <c r="J184" s="241"/>
      <c r="K184" s="241"/>
      <c r="L184" s="247"/>
      <c r="M184" s="248"/>
      <c r="N184" s="249"/>
      <c r="O184" s="249"/>
      <c r="P184" s="249"/>
      <c r="Q184" s="249"/>
      <c r="R184" s="249"/>
      <c r="S184" s="249"/>
      <c r="T184" s="25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190</v>
      </c>
      <c r="AU184" s="251" t="s">
        <v>82</v>
      </c>
      <c r="AV184" s="13" t="s">
        <v>82</v>
      </c>
      <c r="AW184" s="13" t="s">
        <v>30</v>
      </c>
      <c r="AX184" s="13" t="s">
        <v>73</v>
      </c>
      <c r="AY184" s="251" t="s">
        <v>182</v>
      </c>
    </row>
    <row r="185" s="14" customFormat="1">
      <c r="A185" s="14"/>
      <c r="B185" s="275"/>
      <c r="C185" s="276"/>
      <c r="D185" s="242" t="s">
        <v>190</v>
      </c>
      <c r="E185" s="277" t="s">
        <v>1</v>
      </c>
      <c r="F185" s="278" t="s">
        <v>540</v>
      </c>
      <c r="G185" s="276"/>
      <c r="H185" s="279">
        <v>10</v>
      </c>
      <c r="I185" s="280"/>
      <c r="J185" s="276"/>
      <c r="K185" s="276"/>
      <c r="L185" s="281"/>
      <c r="M185" s="282"/>
      <c r="N185" s="283"/>
      <c r="O185" s="283"/>
      <c r="P185" s="283"/>
      <c r="Q185" s="283"/>
      <c r="R185" s="283"/>
      <c r="S185" s="283"/>
      <c r="T185" s="28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85" t="s">
        <v>190</v>
      </c>
      <c r="AU185" s="285" t="s">
        <v>82</v>
      </c>
      <c r="AV185" s="14" t="s">
        <v>188</v>
      </c>
      <c r="AW185" s="14" t="s">
        <v>30</v>
      </c>
      <c r="AX185" s="14" t="s">
        <v>80</v>
      </c>
      <c r="AY185" s="285" t="s">
        <v>182</v>
      </c>
    </row>
    <row r="186" s="2" customFormat="1" ht="24.15" customHeight="1">
      <c r="A186" s="37"/>
      <c r="B186" s="38"/>
      <c r="C186" s="226" t="s">
        <v>304</v>
      </c>
      <c r="D186" s="226" t="s">
        <v>184</v>
      </c>
      <c r="E186" s="227" t="s">
        <v>937</v>
      </c>
      <c r="F186" s="228" t="s">
        <v>938</v>
      </c>
      <c r="G186" s="229" t="s">
        <v>214</v>
      </c>
      <c r="H186" s="230">
        <v>76</v>
      </c>
      <c r="I186" s="231"/>
      <c r="J186" s="232">
        <f>ROUND(I186*H186,2)</f>
        <v>0</v>
      </c>
      <c r="K186" s="233"/>
      <c r="L186" s="43"/>
      <c r="M186" s="234" t="s">
        <v>1</v>
      </c>
      <c r="N186" s="235" t="s">
        <v>38</v>
      </c>
      <c r="O186" s="90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188</v>
      </c>
      <c r="AT186" s="238" t="s">
        <v>184</v>
      </c>
      <c r="AU186" s="238" t="s">
        <v>82</v>
      </c>
      <c r="AY186" s="16" t="s">
        <v>182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80</v>
      </c>
      <c r="BK186" s="239">
        <f>ROUND(I186*H186,2)</f>
        <v>0</v>
      </c>
      <c r="BL186" s="16" t="s">
        <v>188</v>
      </c>
      <c r="BM186" s="238" t="s">
        <v>939</v>
      </c>
    </row>
    <row r="187" s="13" customFormat="1">
      <c r="A187" s="13"/>
      <c r="B187" s="240"/>
      <c r="C187" s="241"/>
      <c r="D187" s="242" t="s">
        <v>190</v>
      </c>
      <c r="E187" s="243" t="s">
        <v>1</v>
      </c>
      <c r="F187" s="244" t="s">
        <v>940</v>
      </c>
      <c r="G187" s="241"/>
      <c r="H187" s="245">
        <v>20</v>
      </c>
      <c r="I187" s="246"/>
      <c r="J187" s="241"/>
      <c r="K187" s="241"/>
      <c r="L187" s="247"/>
      <c r="M187" s="248"/>
      <c r="N187" s="249"/>
      <c r="O187" s="249"/>
      <c r="P187" s="249"/>
      <c r="Q187" s="249"/>
      <c r="R187" s="249"/>
      <c r="S187" s="249"/>
      <c r="T187" s="25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1" t="s">
        <v>190</v>
      </c>
      <c r="AU187" s="251" t="s">
        <v>82</v>
      </c>
      <c r="AV187" s="13" t="s">
        <v>82</v>
      </c>
      <c r="AW187" s="13" t="s">
        <v>30</v>
      </c>
      <c r="AX187" s="13" t="s">
        <v>73</v>
      </c>
      <c r="AY187" s="251" t="s">
        <v>182</v>
      </c>
    </row>
    <row r="188" s="13" customFormat="1">
      <c r="A188" s="13"/>
      <c r="B188" s="240"/>
      <c r="C188" s="241"/>
      <c r="D188" s="242" t="s">
        <v>190</v>
      </c>
      <c r="E188" s="243" t="s">
        <v>1</v>
      </c>
      <c r="F188" s="244" t="s">
        <v>941</v>
      </c>
      <c r="G188" s="241"/>
      <c r="H188" s="245">
        <v>15</v>
      </c>
      <c r="I188" s="246"/>
      <c r="J188" s="241"/>
      <c r="K188" s="241"/>
      <c r="L188" s="247"/>
      <c r="M188" s="248"/>
      <c r="N188" s="249"/>
      <c r="O188" s="249"/>
      <c r="P188" s="249"/>
      <c r="Q188" s="249"/>
      <c r="R188" s="249"/>
      <c r="S188" s="249"/>
      <c r="T188" s="25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1" t="s">
        <v>190</v>
      </c>
      <c r="AU188" s="251" t="s">
        <v>82</v>
      </c>
      <c r="AV188" s="13" t="s">
        <v>82</v>
      </c>
      <c r="AW188" s="13" t="s">
        <v>30</v>
      </c>
      <c r="AX188" s="13" t="s">
        <v>73</v>
      </c>
      <c r="AY188" s="251" t="s">
        <v>182</v>
      </c>
    </row>
    <row r="189" s="13" customFormat="1">
      <c r="A189" s="13"/>
      <c r="B189" s="240"/>
      <c r="C189" s="241"/>
      <c r="D189" s="242" t="s">
        <v>190</v>
      </c>
      <c r="E189" s="243" t="s">
        <v>1</v>
      </c>
      <c r="F189" s="244" t="s">
        <v>942</v>
      </c>
      <c r="G189" s="241"/>
      <c r="H189" s="245">
        <v>15</v>
      </c>
      <c r="I189" s="246"/>
      <c r="J189" s="241"/>
      <c r="K189" s="241"/>
      <c r="L189" s="247"/>
      <c r="M189" s="248"/>
      <c r="N189" s="249"/>
      <c r="O189" s="249"/>
      <c r="P189" s="249"/>
      <c r="Q189" s="249"/>
      <c r="R189" s="249"/>
      <c r="S189" s="249"/>
      <c r="T189" s="25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1" t="s">
        <v>190</v>
      </c>
      <c r="AU189" s="251" t="s">
        <v>82</v>
      </c>
      <c r="AV189" s="13" t="s">
        <v>82</v>
      </c>
      <c r="AW189" s="13" t="s">
        <v>30</v>
      </c>
      <c r="AX189" s="13" t="s">
        <v>73</v>
      </c>
      <c r="AY189" s="251" t="s">
        <v>182</v>
      </c>
    </row>
    <row r="190" s="13" customFormat="1">
      <c r="A190" s="13"/>
      <c r="B190" s="240"/>
      <c r="C190" s="241"/>
      <c r="D190" s="242" t="s">
        <v>190</v>
      </c>
      <c r="E190" s="243" t="s">
        <v>1</v>
      </c>
      <c r="F190" s="244" t="s">
        <v>943</v>
      </c>
      <c r="G190" s="241"/>
      <c r="H190" s="245">
        <v>10</v>
      </c>
      <c r="I190" s="246"/>
      <c r="J190" s="241"/>
      <c r="K190" s="241"/>
      <c r="L190" s="247"/>
      <c r="M190" s="248"/>
      <c r="N190" s="249"/>
      <c r="O190" s="249"/>
      <c r="P190" s="249"/>
      <c r="Q190" s="249"/>
      <c r="R190" s="249"/>
      <c r="S190" s="249"/>
      <c r="T190" s="25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1" t="s">
        <v>190</v>
      </c>
      <c r="AU190" s="251" t="s">
        <v>82</v>
      </c>
      <c r="AV190" s="13" t="s">
        <v>82</v>
      </c>
      <c r="AW190" s="13" t="s">
        <v>30</v>
      </c>
      <c r="AX190" s="13" t="s">
        <v>73</v>
      </c>
      <c r="AY190" s="251" t="s">
        <v>182</v>
      </c>
    </row>
    <row r="191" s="13" customFormat="1">
      <c r="A191" s="13"/>
      <c r="B191" s="240"/>
      <c r="C191" s="241"/>
      <c r="D191" s="242" t="s">
        <v>190</v>
      </c>
      <c r="E191" s="243" t="s">
        <v>1</v>
      </c>
      <c r="F191" s="244" t="s">
        <v>944</v>
      </c>
      <c r="G191" s="241"/>
      <c r="H191" s="245">
        <v>16</v>
      </c>
      <c r="I191" s="246"/>
      <c r="J191" s="241"/>
      <c r="K191" s="241"/>
      <c r="L191" s="247"/>
      <c r="M191" s="248"/>
      <c r="N191" s="249"/>
      <c r="O191" s="249"/>
      <c r="P191" s="249"/>
      <c r="Q191" s="249"/>
      <c r="R191" s="249"/>
      <c r="S191" s="249"/>
      <c r="T191" s="25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1" t="s">
        <v>190</v>
      </c>
      <c r="AU191" s="251" t="s">
        <v>82</v>
      </c>
      <c r="AV191" s="13" t="s">
        <v>82</v>
      </c>
      <c r="AW191" s="13" t="s">
        <v>30</v>
      </c>
      <c r="AX191" s="13" t="s">
        <v>73</v>
      </c>
      <c r="AY191" s="251" t="s">
        <v>182</v>
      </c>
    </row>
    <row r="192" s="14" customFormat="1">
      <c r="A192" s="14"/>
      <c r="B192" s="275"/>
      <c r="C192" s="276"/>
      <c r="D192" s="242" t="s">
        <v>190</v>
      </c>
      <c r="E192" s="277" t="s">
        <v>1</v>
      </c>
      <c r="F192" s="278" t="s">
        <v>540</v>
      </c>
      <c r="G192" s="276"/>
      <c r="H192" s="279">
        <v>76</v>
      </c>
      <c r="I192" s="280"/>
      <c r="J192" s="276"/>
      <c r="K192" s="276"/>
      <c r="L192" s="281"/>
      <c r="M192" s="282"/>
      <c r="N192" s="283"/>
      <c r="O192" s="283"/>
      <c r="P192" s="283"/>
      <c r="Q192" s="283"/>
      <c r="R192" s="283"/>
      <c r="S192" s="283"/>
      <c r="T192" s="28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85" t="s">
        <v>190</v>
      </c>
      <c r="AU192" s="285" t="s">
        <v>82</v>
      </c>
      <c r="AV192" s="14" t="s">
        <v>188</v>
      </c>
      <c r="AW192" s="14" t="s">
        <v>30</v>
      </c>
      <c r="AX192" s="14" t="s">
        <v>80</v>
      </c>
      <c r="AY192" s="285" t="s">
        <v>182</v>
      </c>
    </row>
    <row r="193" s="2" customFormat="1" ht="21.75" customHeight="1">
      <c r="A193" s="37"/>
      <c r="B193" s="38"/>
      <c r="C193" s="226" t="s">
        <v>311</v>
      </c>
      <c r="D193" s="226" t="s">
        <v>184</v>
      </c>
      <c r="E193" s="227" t="s">
        <v>945</v>
      </c>
      <c r="F193" s="228" t="s">
        <v>946</v>
      </c>
      <c r="G193" s="229" t="s">
        <v>214</v>
      </c>
      <c r="H193" s="230">
        <v>16</v>
      </c>
      <c r="I193" s="231"/>
      <c r="J193" s="232">
        <f>ROUND(I193*H193,2)</f>
        <v>0</v>
      </c>
      <c r="K193" s="233"/>
      <c r="L193" s="43"/>
      <c r="M193" s="234" t="s">
        <v>1</v>
      </c>
      <c r="N193" s="235" t="s">
        <v>38</v>
      </c>
      <c r="O193" s="90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188</v>
      </c>
      <c r="AT193" s="238" t="s">
        <v>184</v>
      </c>
      <c r="AU193" s="238" t="s">
        <v>82</v>
      </c>
      <c r="AY193" s="16" t="s">
        <v>182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80</v>
      </c>
      <c r="BK193" s="239">
        <f>ROUND(I193*H193,2)</f>
        <v>0</v>
      </c>
      <c r="BL193" s="16" t="s">
        <v>188</v>
      </c>
      <c r="BM193" s="238" t="s">
        <v>947</v>
      </c>
    </row>
    <row r="194" s="13" customFormat="1">
      <c r="A194" s="13"/>
      <c r="B194" s="240"/>
      <c r="C194" s="241"/>
      <c r="D194" s="242" t="s">
        <v>190</v>
      </c>
      <c r="E194" s="243" t="s">
        <v>1</v>
      </c>
      <c r="F194" s="244" t="s">
        <v>948</v>
      </c>
      <c r="G194" s="241"/>
      <c r="H194" s="245">
        <v>16</v>
      </c>
      <c r="I194" s="246"/>
      <c r="J194" s="241"/>
      <c r="K194" s="241"/>
      <c r="L194" s="247"/>
      <c r="M194" s="248"/>
      <c r="N194" s="249"/>
      <c r="O194" s="249"/>
      <c r="P194" s="249"/>
      <c r="Q194" s="249"/>
      <c r="R194" s="249"/>
      <c r="S194" s="249"/>
      <c r="T194" s="25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1" t="s">
        <v>190</v>
      </c>
      <c r="AU194" s="251" t="s">
        <v>82</v>
      </c>
      <c r="AV194" s="13" t="s">
        <v>82</v>
      </c>
      <c r="AW194" s="13" t="s">
        <v>30</v>
      </c>
      <c r="AX194" s="13" t="s">
        <v>73</v>
      </c>
      <c r="AY194" s="251" t="s">
        <v>182</v>
      </c>
    </row>
    <row r="195" s="14" customFormat="1">
      <c r="A195" s="14"/>
      <c r="B195" s="275"/>
      <c r="C195" s="276"/>
      <c r="D195" s="242" t="s">
        <v>190</v>
      </c>
      <c r="E195" s="277" t="s">
        <v>1</v>
      </c>
      <c r="F195" s="278" t="s">
        <v>540</v>
      </c>
      <c r="G195" s="276"/>
      <c r="H195" s="279">
        <v>16</v>
      </c>
      <c r="I195" s="280"/>
      <c r="J195" s="276"/>
      <c r="K195" s="276"/>
      <c r="L195" s="281"/>
      <c r="M195" s="282"/>
      <c r="N195" s="283"/>
      <c r="O195" s="283"/>
      <c r="P195" s="283"/>
      <c r="Q195" s="283"/>
      <c r="R195" s="283"/>
      <c r="S195" s="283"/>
      <c r="T195" s="28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85" t="s">
        <v>190</v>
      </c>
      <c r="AU195" s="285" t="s">
        <v>82</v>
      </c>
      <c r="AV195" s="14" t="s">
        <v>188</v>
      </c>
      <c r="AW195" s="14" t="s">
        <v>30</v>
      </c>
      <c r="AX195" s="14" t="s">
        <v>80</v>
      </c>
      <c r="AY195" s="285" t="s">
        <v>182</v>
      </c>
    </row>
    <row r="196" s="12" customFormat="1" ht="22.8" customHeight="1">
      <c r="A196" s="12"/>
      <c r="B196" s="210"/>
      <c r="C196" s="211"/>
      <c r="D196" s="212" t="s">
        <v>72</v>
      </c>
      <c r="E196" s="224" t="s">
        <v>222</v>
      </c>
      <c r="F196" s="224" t="s">
        <v>248</v>
      </c>
      <c r="G196" s="211"/>
      <c r="H196" s="211"/>
      <c r="I196" s="214"/>
      <c r="J196" s="225">
        <f>BK196</f>
        <v>0</v>
      </c>
      <c r="K196" s="211"/>
      <c r="L196" s="216"/>
      <c r="M196" s="217"/>
      <c r="N196" s="218"/>
      <c r="O196" s="218"/>
      <c r="P196" s="219">
        <f>SUM(P197:P242)</f>
        <v>0</v>
      </c>
      <c r="Q196" s="218"/>
      <c r="R196" s="219">
        <f>SUM(R197:R242)</f>
        <v>0.00030000000000000003</v>
      </c>
      <c r="S196" s="218"/>
      <c r="T196" s="220">
        <f>SUM(T197:T242)</f>
        <v>0.01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1" t="s">
        <v>80</v>
      </c>
      <c r="AT196" s="222" t="s">
        <v>72</v>
      </c>
      <c r="AU196" s="222" t="s">
        <v>80</v>
      </c>
      <c r="AY196" s="221" t="s">
        <v>182</v>
      </c>
      <c r="BK196" s="223">
        <f>SUM(BK197:BK242)</f>
        <v>0</v>
      </c>
    </row>
    <row r="197" s="2" customFormat="1" ht="16.5" customHeight="1">
      <c r="A197" s="37"/>
      <c r="B197" s="38"/>
      <c r="C197" s="226" t="s">
        <v>319</v>
      </c>
      <c r="D197" s="226" t="s">
        <v>184</v>
      </c>
      <c r="E197" s="227" t="s">
        <v>949</v>
      </c>
      <c r="F197" s="228" t="s">
        <v>950</v>
      </c>
      <c r="G197" s="229" t="s">
        <v>252</v>
      </c>
      <c r="H197" s="230">
        <v>14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38</v>
      </c>
      <c r="O197" s="90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188</v>
      </c>
      <c r="AT197" s="238" t="s">
        <v>184</v>
      </c>
      <c r="AU197" s="238" t="s">
        <v>82</v>
      </c>
      <c r="AY197" s="16" t="s">
        <v>182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80</v>
      </c>
      <c r="BK197" s="239">
        <f>ROUND(I197*H197,2)</f>
        <v>0</v>
      </c>
      <c r="BL197" s="16" t="s">
        <v>188</v>
      </c>
      <c r="BM197" s="238" t="s">
        <v>951</v>
      </c>
    </row>
    <row r="198" s="13" customFormat="1">
      <c r="A198" s="13"/>
      <c r="B198" s="240"/>
      <c r="C198" s="241"/>
      <c r="D198" s="242" t="s">
        <v>190</v>
      </c>
      <c r="E198" s="243" t="s">
        <v>1</v>
      </c>
      <c r="F198" s="244" t="s">
        <v>952</v>
      </c>
      <c r="G198" s="241"/>
      <c r="H198" s="245">
        <v>14</v>
      </c>
      <c r="I198" s="246"/>
      <c r="J198" s="241"/>
      <c r="K198" s="241"/>
      <c r="L198" s="247"/>
      <c r="M198" s="248"/>
      <c r="N198" s="249"/>
      <c r="O198" s="249"/>
      <c r="P198" s="249"/>
      <c r="Q198" s="249"/>
      <c r="R198" s="249"/>
      <c r="S198" s="249"/>
      <c r="T198" s="25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1" t="s">
        <v>190</v>
      </c>
      <c r="AU198" s="251" t="s">
        <v>82</v>
      </c>
      <c r="AV198" s="13" t="s">
        <v>82</v>
      </c>
      <c r="AW198" s="13" t="s">
        <v>30</v>
      </c>
      <c r="AX198" s="13" t="s">
        <v>73</v>
      </c>
      <c r="AY198" s="251" t="s">
        <v>182</v>
      </c>
    </row>
    <row r="199" s="14" customFormat="1">
      <c r="A199" s="14"/>
      <c r="B199" s="275"/>
      <c r="C199" s="276"/>
      <c r="D199" s="242" t="s">
        <v>190</v>
      </c>
      <c r="E199" s="277" t="s">
        <v>1</v>
      </c>
      <c r="F199" s="278" t="s">
        <v>540</v>
      </c>
      <c r="G199" s="276"/>
      <c r="H199" s="279">
        <v>14</v>
      </c>
      <c r="I199" s="280"/>
      <c r="J199" s="276"/>
      <c r="K199" s="276"/>
      <c r="L199" s="281"/>
      <c r="M199" s="282"/>
      <c r="N199" s="283"/>
      <c r="O199" s="283"/>
      <c r="P199" s="283"/>
      <c r="Q199" s="283"/>
      <c r="R199" s="283"/>
      <c r="S199" s="283"/>
      <c r="T199" s="28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85" t="s">
        <v>190</v>
      </c>
      <c r="AU199" s="285" t="s">
        <v>82</v>
      </c>
      <c r="AV199" s="14" t="s">
        <v>188</v>
      </c>
      <c r="AW199" s="14" t="s">
        <v>30</v>
      </c>
      <c r="AX199" s="14" t="s">
        <v>80</v>
      </c>
      <c r="AY199" s="285" t="s">
        <v>182</v>
      </c>
    </row>
    <row r="200" s="2" customFormat="1" ht="16.5" customHeight="1">
      <c r="A200" s="37"/>
      <c r="B200" s="38"/>
      <c r="C200" s="226" t="s">
        <v>328</v>
      </c>
      <c r="D200" s="226" t="s">
        <v>184</v>
      </c>
      <c r="E200" s="227" t="s">
        <v>953</v>
      </c>
      <c r="F200" s="228" t="s">
        <v>954</v>
      </c>
      <c r="G200" s="229" t="s">
        <v>252</v>
      </c>
      <c r="H200" s="230">
        <v>14</v>
      </c>
      <c r="I200" s="231"/>
      <c r="J200" s="232">
        <f>ROUND(I200*H200,2)</f>
        <v>0</v>
      </c>
      <c r="K200" s="233"/>
      <c r="L200" s="43"/>
      <c r="M200" s="234" t="s">
        <v>1</v>
      </c>
      <c r="N200" s="235" t="s">
        <v>38</v>
      </c>
      <c r="O200" s="90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8" t="s">
        <v>188</v>
      </c>
      <c r="AT200" s="238" t="s">
        <v>184</v>
      </c>
      <c r="AU200" s="238" t="s">
        <v>82</v>
      </c>
      <c r="AY200" s="16" t="s">
        <v>182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6" t="s">
        <v>80</v>
      </c>
      <c r="BK200" s="239">
        <f>ROUND(I200*H200,2)</f>
        <v>0</v>
      </c>
      <c r="BL200" s="16" t="s">
        <v>188</v>
      </c>
      <c r="BM200" s="238" t="s">
        <v>955</v>
      </c>
    </row>
    <row r="201" s="2" customFormat="1" ht="24.15" customHeight="1">
      <c r="A201" s="37"/>
      <c r="B201" s="38"/>
      <c r="C201" s="252" t="s">
        <v>432</v>
      </c>
      <c r="D201" s="252" t="s">
        <v>254</v>
      </c>
      <c r="E201" s="253" t="s">
        <v>956</v>
      </c>
      <c r="F201" s="254" t="s">
        <v>957</v>
      </c>
      <c r="G201" s="255" t="s">
        <v>279</v>
      </c>
      <c r="H201" s="256">
        <v>0.16900000000000001</v>
      </c>
      <c r="I201" s="257"/>
      <c r="J201" s="258">
        <f>ROUND(I201*H201,2)</f>
        <v>0</v>
      </c>
      <c r="K201" s="259"/>
      <c r="L201" s="260"/>
      <c r="M201" s="261" t="s">
        <v>1</v>
      </c>
      <c r="N201" s="262" t="s">
        <v>38</v>
      </c>
      <c r="O201" s="90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8" t="s">
        <v>217</v>
      </c>
      <c r="AT201" s="238" t="s">
        <v>254</v>
      </c>
      <c r="AU201" s="238" t="s">
        <v>82</v>
      </c>
      <c r="AY201" s="16" t="s">
        <v>182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6" t="s">
        <v>80</v>
      </c>
      <c r="BK201" s="239">
        <f>ROUND(I201*H201,2)</f>
        <v>0</v>
      </c>
      <c r="BL201" s="16" t="s">
        <v>188</v>
      </c>
      <c r="BM201" s="238" t="s">
        <v>958</v>
      </c>
    </row>
    <row r="202" s="2" customFormat="1">
      <c r="A202" s="37"/>
      <c r="B202" s="38"/>
      <c r="C202" s="39"/>
      <c r="D202" s="242" t="s">
        <v>381</v>
      </c>
      <c r="E202" s="39"/>
      <c r="F202" s="266" t="s">
        <v>959</v>
      </c>
      <c r="G202" s="39"/>
      <c r="H202" s="39"/>
      <c r="I202" s="267"/>
      <c r="J202" s="39"/>
      <c r="K202" s="39"/>
      <c r="L202" s="43"/>
      <c r="M202" s="268"/>
      <c r="N202" s="269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381</v>
      </c>
      <c r="AU202" s="16" t="s">
        <v>82</v>
      </c>
    </row>
    <row r="203" s="13" customFormat="1">
      <c r="A203" s="13"/>
      <c r="B203" s="240"/>
      <c r="C203" s="241"/>
      <c r="D203" s="242" t="s">
        <v>190</v>
      </c>
      <c r="E203" s="243" t="s">
        <v>1</v>
      </c>
      <c r="F203" s="244" t="s">
        <v>960</v>
      </c>
      <c r="G203" s="241"/>
      <c r="H203" s="245">
        <v>0.16900000000000001</v>
      </c>
      <c r="I203" s="246"/>
      <c r="J203" s="241"/>
      <c r="K203" s="241"/>
      <c r="L203" s="247"/>
      <c r="M203" s="248"/>
      <c r="N203" s="249"/>
      <c r="O203" s="249"/>
      <c r="P203" s="249"/>
      <c r="Q203" s="249"/>
      <c r="R203" s="249"/>
      <c r="S203" s="249"/>
      <c r="T203" s="25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1" t="s">
        <v>190</v>
      </c>
      <c r="AU203" s="251" t="s">
        <v>82</v>
      </c>
      <c r="AV203" s="13" t="s">
        <v>82</v>
      </c>
      <c r="AW203" s="13" t="s">
        <v>30</v>
      </c>
      <c r="AX203" s="13" t="s">
        <v>73</v>
      </c>
      <c r="AY203" s="251" t="s">
        <v>182</v>
      </c>
    </row>
    <row r="204" s="14" customFormat="1">
      <c r="A204" s="14"/>
      <c r="B204" s="275"/>
      <c r="C204" s="276"/>
      <c r="D204" s="242" t="s">
        <v>190</v>
      </c>
      <c r="E204" s="277" t="s">
        <v>1</v>
      </c>
      <c r="F204" s="278" t="s">
        <v>540</v>
      </c>
      <c r="G204" s="276"/>
      <c r="H204" s="279">
        <v>0.16900000000000001</v>
      </c>
      <c r="I204" s="280"/>
      <c r="J204" s="276"/>
      <c r="K204" s="276"/>
      <c r="L204" s="281"/>
      <c r="M204" s="282"/>
      <c r="N204" s="283"/>
      <c r="O204" s="283"/>
      <c r="P204" s="283"/>
      <c r="Q204" s="283"/>
      <c r="R204" s="283"/>
      <c r="S204" s="283"/>
      <c r="T204" s="28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85" t="s">
        <v>190</v>
      </c>
      <c r="AU204" s="285" t="s">
        <v>82</v>
      </c>
      <c r="AV204" s="14" t="s">
        <v>188</v>
      </c>
      <c r="AW204" s="14" t="s">
        <v>30</v>
      </c>
      <c r="AX204" s="14" t="s">
        <v>80</v>
      </c>
      <c r="AY204" s="285" t="s">
        <v>182</v>
      </c>
    </row>
    <row r="205" s="2" customFormat="1" ht="24.15" customHeight="1">
      <c r="A205" s="37"/>
      <c r="B205" s="38"/>
      <c r="C205" s="252" t="s">
        <v>436</v>
      </c>
      <c r="D205" s="252" t="s">
        <v>254</v>
      </c>
      <c r="E205" s="253" t="s">
        <v>961</v>
      </c>
      <c r="F205" s="254" t="s">
        <v>962</v>
      </c>
      <c r="G205" s="255" t="s">
        <v>279</v>
      </c>
      <c r="H205" s="256">
        <v>0.31</v>
      </c>
      <c r="I205" s="257"/>
      <c r="J205" s="258">
        <f>ROUND(I205*H205,2)</f>
        <v>0</v>
      </c>
      <c r="K205" s="259"/>
      <c r="L205" s="260"/>
      <c r="M205" s="261" t="s">
        <v>1</v>
      </c>
      <c r="N205" s="262" t="s">
        <v>38</v>
      </c>
      <c r="O205" s="90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217</v>
      </c>
      <c r="AT205" s="238" t="s">
        <v>254</v>
      </c>
      <c r="AU205" s="238" t="s">
        <v>82</v>
      </c>
      <c r="AY205" s="16" t="s">
        <v>182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188</v>
      </c>
      <c r="BM205" s="238" t="s">
        <v>963</v>
      </c>
    </row>
    <row r="206" s="2" customFormat="1">
      <c r="A206" s="37"/>
      <c r="B206" s="38"/>
      <c r="C206" s="39"/>
      <c r="D206" s="242" t="s">
        <v>381</v>
      </c>
      <c r="E206" s="39"/>
      <c r="F206" s="266" t="s">
        <v>964</v>
      </c>
      <c r="G206" s="39"/>
      <c r="H206" s="39"/>
      <c r="I206" s="267"/>
      <c r="J206" s="39"/>
      <c r="K206" s="39"/>
      <c r="L206" s="43"/>
      <c r="M206" s="268"/>
      <c r="N206" s="269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381</v>
      </c>
      <c r="AU206" s="16" t="s">
        <v>82</v>
      </c>
    </row>
    <row r="207" s="13" customFormat="1">
      <c r="A207" s="13"/>
      <c r="B207" s="240"/>
      <c r="C207" s="241"/>
      <c r="D207" s="242" t="s">
        <v>190</v>
      </c>
      <c r="E207" s="243" t="s">
        <v>1</v>
      </c>
      <c r="F207" s="244" t="s">
        <v>965</v>
      </c>
      <c r="G207" s="241"/>
      <c r="H207" s="245">
        <v>0.31</v>
      </c>
      <c r="I207" s="246"/>
      <c r="J207" s="241"/>
      <c r="K207" s="241"/>
      <c r="L207" s="247"/>
      <c r="M207" s="248"/>
      <c r="N207" s="249"/>
      <c r="O207" s="249"/>
      <c r="P207" s="249"/>
      <c r="Q207" s="249"/>
      <c r="R207" s="249"/>
      <c r="S207" s="249"/>
      <c r="T207" s="25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1" t="s">
        <v>190</v>
      </c>
      <c r="AU207" s="251" t="s">
        <v>82</v>
      </c>
      <c r="AV207" s="13" t="s">
        <v>82</v>
      </c>
      <c r="AW207" s="13" t="s">
        <v>30</v>
      </c>
      <c r="AX207" s="13" t="s">
        <v>73</v>
      </c>
      <c r="AY207" s="251" t="s">
        <v>182</v>
      </c>
    </row>
    <row r="208" s="14" customFormat="1">
      <c r="A208" s="14"/>
      <c r="B208" s="275"/>
      <c r="C208" s="276"/>
      <c r="D208" s="242" t="s">
        <v>190</v>
      </c>
      <c r="E208" s="277" t="s">
        <v>1</v>
      </c>
      <c r="F208" s="278" t="s">
        <v>540</v>
      </c>
      <c r="G208" s="276"/>
      <c r="H208" s="279">
        <v>0.31</v>
      </c>
      <c r="I208" s="280"/>
      <c r="J208" s="276"/>
      <c r="K208" s="276"/>
      <c r="L208" s="281"/>
      <c r="M208" s="282"/>
      <c r="N208" s="283"/>
      <c r="O208" s="283"/>
      <c r="P208" s="283"/>
      <c r="Q208" s="283"/>
      <c r="R208" s="283"/>
      <c r="S208" s="283"/>
      <c r="T208" s="28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5" t="s">
        <v>190</v>
      </c>
      <c r="AU208" s="285" t="s">
        <v>82</v>
      </c>
      <c r="AV208" s="14" t="s">
        <v>188</v>
      </c>
      <c r="AW208" s="14" t="s">
        <v>30</v>
      </c>
      <c r="AX208" s="14" t="s">
        <v>80</v>
      </c>
      <c r="AY208" s="285" t="s">
        <v>182</v>
      </c>
    </row>
    <row r="209" s="2" customFormat="1" ht="21.75" customHeight="1">
      <c r="A209" s="37"/>
      <c r="B209" s="38"/>
      <c r="C209" s="252" t="s">
        <v>438</v>
      </c>
      <c r="D209" s="252" t="s">
        <v>254</v>
      </c>
      <c r="E209" s="253" t="s">
        <v>966</v>
      </c>
      <c r="F209" s="254" t="s">
        <v>967</v>
      </c>
      <c r="G209" s="255" t="s">
        <v>279</v>
      </c>
      <c r="H209" s="256">
        <v>0.048000000000000001</v>
      </c>
      <c r="I209" s="257"/>
      <c r="J209" s="258">
        <f>ROUND(I209*H209,2)</f>
        <v>0</v>
      </c>
      <c r="K209" s="259"/>
      <c r="L209" s="260"/>
      <c r="M209" s="261" t="s">
        <v>1</v>
      </c>
      <c r="N209" s="262" t="s">
        <v>38</v>
      </c>
      <c r="O209" s="90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8" t="s">
        <v>217</v>
      </c>
      <c r="AT209" s="238" t="s">
        <v>254</v>
      </c>
      <c r="AU209" s="238" t="s">
        <v>82</v>
      </c>
      <c r="AY209" s="16" t="s">
        <v>182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6" t="s">
        <v>80</v>
      </c>
      <c r="BK209" s="239">
        <f>ROUND(I209*H209,2)</f>
        <v>0</v>
      </c>
      <c r="BL209" s="16" t="s">
        <v>188</v>
      </c>
      <c r="BM209" s="238" t="s">
        <v>968</v>
      </c>
    </row>
    <row r="210" s="2" customFormat="1">
      <c r="A210" s="37"/>
      <c r="B210" s="38"/>
      <c r="C210" s="39"/>
      <c r="D210" s="242" t="s">
        <v>381</v>
      </c>
      <c r="E210" s="39"/>
      <c r="F210" s="266" t="s">
        <v>969</v>
      </c>
      <c r="G210" s="39"/>
      <c r="H210" s="39"/>
      <c r="I210" s="267"/>
      <c r="J210" s="39"/>
      <c r="K210" s="39"/>
      <c r="L210" s="43"/>
      <c r="M210" s="268"/>
      <c r="N210" s="269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381</v>
      </c>
      <c r="AU210" s="16" t="s">
        <v>82</v>
      </c>
    </row>
    <row r="211" s="13" customFormat="1">
      <c r="A211" s="13"/>
      <c r="B211" s="240"/>
      <c r="C211" s="241"/>
      <c r="D211" s="242" t="s">
        <v>190</v>
      </c>
      <c r="E211" s="243" t="s">
        <v>1</v>
      </c>
      <c r="F211" s="244" t="s">
        <v>970</v>
      </c>
      <c r="G211" s="241"/>
      <c r="H211" s="245">
        <v>0.048000000000000001</v>
      </c>
      <c r="I211" s="246"/>
      <c r="J211" s="241"/>
      <c r="K211" s="241"/>
      <c r="L211" s="247"/>
      <c r="M211" s="248"/>
      <c r="N211" s="249"/>
      <c r="O211" s="249"/>
      <c r="P211" s="249"/>
      <c r="Q211" s="249"/>
      <c r="R211" s="249"/>
      <c r="S211" s="249"/>
      <c r="T211" s="25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1" t="s">
        <v>190</v>
      </c>
      <c r="AU211" s="251" t="s">
        <v>82</v>
      </c>
      <c r="AV211" s="13" t="s">
        <v>82</v>
      </c>
      <c r="AW211" s="13" t="s">
        <v>30</v>
      </c>
      <c r="AX211" s="13" t="s">
        <v>73</v>
      </c>
      <c r="AY211" s="251" t="s">
        <v>182</v>
      </c>
    </row>
    <row r="212" s="14" customFormat="1">
      <c r="A212" s="14"/>
      <c r="B212" s="275"/>
      <c r="C212" s="276"/>
      <c r="D212" s="242" t="s">
        <v>190</v>
      </c>
      <c r="E212" s="277" t="s">
        <v>1</v>
      </c>
      <c r="F212" s="278" t="s">
        <v>540</v>
      </c>
      <c r="G212" s="276"/>
      <c r="H212" s="279">
        <v>0.048000000000000001</v>
      </c>
      <c r="I212" s="280"/>
      <c r="J212" s="276"/>
      <c r="K212" s="276"/>
      <c r="L212" s="281"/>
      <c r="M212" s="282"/>
      <c r="N212" s="283"/>
      <c r="O212" s="283"/>
      <c r="P212" s="283"/>
      <c r="Q212" s="283"/>
      <c r="R212" s="283"/>
      <c r="S212" s="283"/>
      <c r="T212" s="28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85" t="s">
        <v>190</v>
      </c>
      <c r="AU212" s="285" t="s">
        <v>82</v>
      </c>
      <c r="AV212" s="14" t="s">
        <v>188</v>
      </c>
      <c r="AW212" s="14" t="s">
        <v>30</v>
      </c>
      <c r="AX212" s="14" t="s">
        <v>80</v>
      </c>
      <c r="AY212" s="285" t="s">
        <v>182</v>
      </c>
    </row>
    <row r="213" s="2" customFormat="1" ht="33" customHeight="1">
      <c r="A213" s="37"/>
      <c r="B213" s="38"/>
      <c r="C213" s="226" t="s">
        <v>442</v>
      </c>
      <c r="D213" s="226" t="s">
        <v>184</v>
      </c>
      <c r="E213" s="227" t="s">
        <v>971</v>
      </c>
      <c r="F213" s="228" t="s">
        <v>972</v>
      </c>
      <c r="G213" s="229" t="s">
        <v>214</v>
      </c>
      <c r="H213" s="230">
        <v>20</v>
      </c>
      <c r="I213" s="231"/>
      <c r="J213" s="232">
        <f>ROUND(I213*H213,2)</f>
        <v>0</v>
      </c>
      <c r="K213" s="233"/>
      <c r="L213" s="43"/>
      <c r="M213" s="234" t="s">
        <v>1</v>
      </c>
      <c r="N213" s="235" t="s">
        <v>38</v>
      </c>
      <c r="O213" s="90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8" t="s">
        <v>188</v>
      </c>
      <c r="AT213" s="238" t="s">
        <v>184</v>
      </c>
      <c r="AU213" s="238" t="s">
        <v>82</v>
      </c>
      <c r="AY213" s="16" t="s">
        <v>182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6" t="s">
        <v>80</v>
      </c>
      <c r="BK213" s="239">
        <f>ROUND(I213*H213,2)</f>
        <v>0</v>
      </c>
      <c r="BL213" s="16" t="s">
        <v>188</v>
      </c>
      <c r="BM213" s="238" t="s">
        <v>973</v>
      </c>
    </row>
    <row r="214" s="2" customFormat="1" ht="33" customHeight="1">
      <c r="A214" s="37"/>
      <c r="B214" s="38"/>
      <c r="C214" s="226" t="s">
        <v>974</v>
      </c>
      <c r="D214" s="226" t="s">
        <v>184</v>
      </c>
      <c r="E214" s="227" t="s">
        <v>975</v>
      </c>
      <c r="F214" s="228" t="s">
        <v>976</v>
      </c>
      <c r="G214" s="229" t="s">
        <v>214</v>
      </c>
      <c r="H214" s="230">
        <v>400</v>
      </c>
      <c r="I214" s="231"/>
      <c r="J214" s="232">
        <f>ROUND(I214*H214,2)</f>
        <v>0</v>
      </c>
      <c r="K214" s="233"/>
      <c r="L214" s="43"/>
      <c r="M214" s="234" t="s">
        <v>1</v>
      </c>
      <c r="N214" s="235" t="s">
        <v>38</v>
      </c>
      <c r="O214" s="90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188</v>
      </c>
      <c r="AT214" s="238" t="s">
        <v>184</v>
      </c>
      <c r="AU214" s="238" t="s">
        <v>82</v>
      </c>
      <c r="AY214" s="16" t="s">
        <v>182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80</v>
      </c>
      <c r="BK214" s="239">
        <f>ROUND(I214*H214,2)</f>
        <v>0</v>
      </c>
      <c r="BL214" s="16" t="s">
        <v>188</v>
      </c>
      <c r="BM214" s="238" t="s">
        <v>977</v>
      </c>
    </row>
    <row r="215" s="13" customFormat="1">
      <c r="A215" s="13"/>
      <c r="B215" s="240"/>
      <c r="C215" s="241"/>
      <c r="D215" s="242" t="s">
        <v>190</v>
      </c>
      <c r="E215" s="243" t="s">
        <v>1</v>
      </c>
      <c r="F215" s="244" t="s">
        <v>978</v>
      </c>
      <c r="G215" s="241"/>
      <c r="H215" s="245">
        <v>400</v>
      </c>
      <c r="I215" s="246"/>
      <c r="J215" s="241"/>
      <c r="K215" s="241"/>
      <c r="L215" s="247"/>
      <c r="M215" s="248"/>
      <c r="N215" s="249"/>
      <c r="O215" s="249"/>
      <c r="P215" s="249"/>
      <c r="Q215" s="249"/>
      <c r="R215" s="249"/>
      <c r="S215" s="249"/>
      <c r="T215" s="25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1" t="s">
        <v>190</v>
      </c>
      <c r="AU215" s="251" t="s">
        <v>82</v>
      </c>
      <c r="AV215" s="13" t="s">
        <v>82</v>
      </c>
      <c r="AW215" s="13" t="s">
        <v>30</v>
      </c>
      <c r="AX215" s="13" t="s">
        <v>73</v>
      </c>
      <c r="AY215" s="251" t="s">
        <v>182</v>
      </c>
    </row>
    <row r="216" s="14" customFormat="1">
      <c r="A216" s="14"/>
      <c r="B216" s="275"/>
      <c r="C216" s="276"/>
      <c r="D216" s="242" t="s">
        <v>190</v>
      </c>
      <c r="E216" s="277" t="s">
        <v>1</v>
      </c>
      <c r="F216" s="278" t="s">
        <v>540</v>
      </c>
      <c r="G216" s="276"/>
      <c r="H216" s="279">
        <v>400</v>
      </c>
      <c r="I216" s="280"/>
      <c r="J216" s="276"/>
      <c r="K216" s="276"/>
      <c r="L216" s="281"/>
      <c r="M216" s="282"/>
      <c r="N216" s="283"/>
      <c r="O216" s="283"/>
      <c r="P216" s="283"/>
      <c r="Q216" s="283"/>
      <c r="R216" s="283"/>
      <c r="S216" s="283"/>
      <c r="T216" s="28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85" t="s">
        <v>190</v>
      </c>
      <c r="AU216" s="285" t="s">
        <v>82</v>
      </c>
      <c r="AV216" s="14" t="s">
        <v>188</v>
      </c>
      <c r="AW216" s="14" t="s">
        <v>30</v>
      </c>
      <c r="AX216" s="14" t="s">
        <v>80</v>
      </c>
      <c r="AY216" s="285" t="s">
        <v>182</v>
      </c>
    </row>
    <row r="217" s="2" customFormat="1" ht="33" customHeight="1">
      <c r="A217" s="37"/>
      <c r="B217" s="38"/>
      <c r="C217" s="226" t="s">
        <v>979</v>
      </c>
      <c r="D217" s="226" t="s">
        <v>184</v>
      </c>
      <c r="E217" s="227" t="s">
        <v>980</v>
      </c>
      <c r="F217" s="228" t="s">
        <v>981</v>
      </c>
      <c r="G217" s="229" t="s">
        <v>214</v>
      </c>
      <c r="H217" s="230">
        <v>20</v>
      </c>
      <c r="I217" s="231"/>
      <c r="J217" s="232">
        <f>ROUND(I217*H217,2)</f>
        <v>0</v>
      </c>
      <c r="K217" s="233"/>
      <c r="L217" s="43"/>
      <c r="M217" s="234" t="s">
        <v>1</v>
      </c>
      <c r="N217" s="235" t="s">
        <v>38</v>
      </c>
      <c r="O217" s="90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8" t="s">
        <v>188</v>
      </c>
      <c r="AT217" s="238" t="s">
        <v>184</v>
      </c>
      <c r="AU217" s="238" t="s">
        <v>82</v>
      </c>
      <c r="AY217" s="16" t="s">
        <v>182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6" t="s">
        <v>80</v>
      </c>
      <c r="BK217" s="239">
        <f>ROUND(I217*H217,2)</f>
        <v>0</v>
      </c>
      <c r="BL217" s="16" t="s">
        <v>188</v>
      </c>
      <c r="BM217" s="238" t="s">
        <v>982</v>
      </c>
    </row>
    <row r="218" s="2" customFormat="1" ht="24.15" customHeight="1">
      <c r="A218" s="37"/>
      <c r="B218" s="38"/>
      <c r="C218" s="226" t="s">
        <v>983</v>
      </c>
      <c r="D218" s="226" t="s">
        <v>184</v>
      </c>
      <c r="E218" s="227" t="s">
        <v>984</v>
      </c>
      <c r="F218" s="228" t="s">
        <v>985</v>
      </c>
      <c r="G218" s="229" t="s">
        <v>187</v>
      </c>
      <c r="H218" s="230">
        <v>5</v>
      </c>
      <c r="I218" s="231"/>
      <c r="J218" s="232">
        <f>ROUND(I218*H218,2)</f>
        <v>0</v>
      </c>
      <c r="K218" s="233"/>
      <c r="L218" s="43"/>
      <c r="M218" s="234" t="s">
        <v>1</v>
      </c>
      <c r="N218" s="235" t="s">
        <v>38</v>
      </c>
      <c r="O218" s="90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8" t="s">
        <v>188</v>
      </c>
      <c r="AT218" s="238" t="s">
        <v>184</v>
      </c>
      <c r="AU218" s="238" t="s">
        <v>82</v>
      </c>
      <c r="AY218" s="16" t="s">
        <v>182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6" t="s">
        <v>80</v>
      </c>
      <c r="BK218" s="239">
        <f>ROUND(I218*H218,2)</f>
        <v>0</v>
      </c>
      <c r="BL218" s="16" t="s">
        <v>188</v>
      </c>
      <c r="BM218" s="238" t="s">
        <v>986</v>
      </c>
    </row>
    <row r="219" s="2" customFormat="1">
      <c r="A219" s="37"/>
      <c r="B219" s="38"/>
      <c r="C219" s="39"/>
      <c r="D219" s="242" t="s">
        <v>381</v>
      </c>
      <c r="E219" s="39"/>
      <c r="F219" s="266" t="s">
        <v>987</v>
      </c>
      <c r="G219" s="39"/>
      <c r="H219" s="39"/>
      <c r="I219" s="267"/>
      <c r="J219" s="39"/>
      <c r="K219" s="39"/>
      <c r="L219" s="43"/>
      <c r="M219" s="268"/>
      <c r="N219" s="269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381</v>
      </c>
      <c r="AU219" s="16" t="s">
        <v>82</v>
      </c>
    </row>
    <row r="220" s="2" customFormat="1" ht="24.15" customHeight="1">
      <c r="A220" s="37"/>
      <c r="B220" s="38"/>
      <c r="C220" s="226" t="s">
        <v>988</v>
      </c>
      <c r="D220" s="226" t="s">
        <v>184</v>
      </c>
      <c r="E220" s="227" t="s">
        <v>989</v>
      </c>
      <c r="F220" s="228" t="s">
        <v>990</v>
      </c>
      <c r="G220" s="229" t="s">
        <v>252</v>
      </c>
      <c r="H220" s="230">
        <v>5</v>
      </c>
      <c r="I220" s="231"/>
      <c r="J220" s="232">
        <f>ROUND(I220*H220,2)</f>
        <v>0</v>
      </c>
      <c r="K220" s="233"/>
      <c r="L220" s="43"/>
      <c r="M220" s="234" t="s">
        <v>1</v>
      </c>
      <c r="N220" s="235" t="s">
        <v>38</v>
      </c>
      <c r="O220" s="90"/>
      <c r="P220" s="236">
        <f>O220*H220</f>
        <v>0</v>
      </c>
      <c r="Q220" s="236">
        <v>6.0000000000000002E-05</v>
      </c>
      <c r="R220" s="236">
        <f>Q220*H220</f>
        <v>0.00030000000000000003</v>
      </c>
      <c r="S220" s="236">
        <v>0.002</v>
      </c>
      <c r="T220" s="237">
        <f>S220*H220</f>
        <v>0.01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8" t="s">
        <v>188</v>
      </c>
      <c r="AT220" s="238" t="s">
        <v>184</v>
      </c>
      <c r="AU220" s="238" t="s">
        <v>82</v>
      </c>
      <c r="AY220" s="16" t="s">
        <v>182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6" t="s">
        <v>80</v>
      </c>
      <c r="BK220" s="239">
        <f>ROUND(I220*H220,2)</f>
        <v>0</v>
      </c>
      <c r="BL220" s="16" t="s">
        <v>188</v>
      </c>
      <c r="BM220" s="238" t="s">
        <v>991</v>
      </c>
    </row>
    <row r="221" s="13" customFormat="1">
      <c r="A221" s="13"/>
      <c r="B221" s="240"/>
      <c r="C221" s="241"/>
      <c r="D221" s="242" t="s">
        <v>190</v>
      </c>
      <c r="E221" s="243" t="s">
        <v>1</v>
      </c>
      <c r="F221" s="244" t="s">
        <v>992</v>
      </c>
      <c r="G221" s="241"/>
      <c r="H221" s="245">
        <v>5</v>
      </c>
      <c r="I221" s="246"/>
      <c r="J221" s="241"/>
      <c r="K221" s="241"/>
      <c r="L221" s="247"/>
      <c r="M221" s="248"/>
      <c r="N221" s="249"/>
      <c r="O221" s="249"/>
      <c r="P221" s="249"/>
      <c r="Q221" s="249"/>
      <c r="R221" s="249"/>
      <c r="S221" s="249"/>
      <c r="T221" s="25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1" t="s">
        <v>190</v>
      </c>
      <c r="AU221" s="251" t="s">
        <v>82</v>
      </c>
      <c r="AV221" s="13" t="s">
        <v>82</v>
      </c>
      <c r="AW221" s="13" t="s">
        <v>30</v>
      </c>
      <c r="AX221" s="13" t="s">
        <v>80</v>
      </c>
      <c r="AY221" s="251" t="s">
        <v>182</v>
      </c>
    </row>
    <row r="222" s="2" customFormat="1" ht="24.15" customHeight="1">
      <c r="A222" s="37"/>
      <c r="B222" s="38"/>
      <c r="C222" s="226" t="s">
        <v>993</v>
      </c>
      <c r="D222" s="226" t="s">
        <v>184</v>
      </c>
      <c r="E222" s="227" t="s">
        <v>994</v>
      </c>
      <c r="F222" s="228" t="s">
        <v>995</v>
      </c>
      <c r="G222" s="229" t="s">
        <v>214</v>
      </c>
      <c r="H222" s="230">
        <v>6.4000000000000004</v>
      </c>
      <c r="I222" s="231"/>
      <c r="J222" s="232">
        <f>ROUND(I222*H222,2)</f>
        <v>0</v>
      </c>
      <c r="K222" s="233"/>
      <c r="L222" s="43"/>
      <c r="M222" s="234" t="s">
        <v>1</v>
      </c>
      <c r="N222" s="235" t="s">
        <v>38</v>
      </c>
      <c r="O222" s="90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8" t="s">
        <v>188</v>
      </c>
      <c r="AT222" s="238" t="s">
        <v>184</v>
      </c>
      <c r="AU222" s="238" t="s">
        <v>82</v>
      </c>
      <c r="AY222" s="16" t="s">
        <v>182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6" t="s">
        <v>80</v>
      </c>
      <c r="BK222" s="239">
        <f>ROUND(I222*H222,2)</f>
        <v>0</v>
      </c>
      <c r="BL222" s="16" t="s">
        <v>188</v>
      </c>
      <c r="BM222" s="238" t="s">
        <v>996</v>
      </c>
    </row>
    <row r="223" s="2" customFormat="1">
      <c r="A223" s="37"/>
      <c r="B223" s="38"/>
      <c r="C223" s="39"/>
      <c r="D223" s="242" t="s">
        <v>381</v>
      </c>
      <c r="E223" s="39"/>
      <c r="F223" s="266" t="s">
        <v>997</v>
      </c>
      <c r="G223" s="39"/>
      <c r="H223" s="39"/>
      <c r="I223" s="267"/>
      <c r="J223" s="39"/>
      <c r="K223" s="39"/>
      <c r="L223" s="43"/>
      <c r="M223" s="268"/>
      <c r="N223" s="269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381</v>
      </c>
      <c r="AU223" s="16" t="s">
        <v>82</v>
      </c>
    </row>
    <row r="224" s="13" customFormat="1">
      <c r="A224" s="13"/>
      <c r="B224" s="240"/>
      <c r="C224" s="241"/>
      <c r="D224" s="242" t="s">
        <v>190</v>
      </c>
      <c r="E224" s="243" t="s">
        <v>1</v>
      </c>
      <c r="F224" s="244" t="s">
        <v>998</v>
      </c>
      <c r="G224" s="241"/>
      <c r="H224" s="245">
        <v>3</v>
      </c>
      <c r="I224" s="246"/>
      <c r="J224" s="241"/>
      <c r="K224" s="241"/>
      <c r="L224" s="247"/>
      <c r="M224" s="248"/>
      <c r="N224" s="249"/>
      <c r="O224" s="249"/>
      <c r="P224" s="249"/>
      <c r="Q224" s="249"/>
      <c r="R224" s="249"/>
      <c r="S224" s="249"/>
      <c r="T224" s="25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1" t="s">
        <v>190</v>
      </c>
      <c r="AU224" s="251" t="s">
        <v>82</v>
      </c>
      <c r="AV224" s="13" t="s">
        <v>82</v>
      </c>
      <c r="AW224" s="13" t="s">
        <v>30</v>
      </c>
      <c r="AX224" s="13" t="s">
        <v>73</v>
      </c>
      <c r="AY224" s="251" t="s">
        <v>182</v>
      </c>
    </row>
    <row r="225" s="13" customFormat="1">
      <c r="A225" s="13"/>
      <c r="B225" s="240"/>
      <c r="C225" s="241"/>
      <c r="D225" s="242" t="s">
        <v>190</v>
      </c>
      <c r="E225" s="243" t="s">
        <v>1</v>
      </c>
      <c r="F225" s="244" t="s">
        <v>999</v>
      </c>
      <c r="G225" s="241"/>
      <c r="H225" s="245">
        <v>3</v>
      </c>
      <c r="I225" s="246"/>
      <c r="J225" s="241"/>
      <c r="K225" s="241"/>
      <c r="L225" s="247"/>
      <c r="M225" s="248"/>
      <c r="N225" s="249"/>
      <c r="O225" s="249"/>
      <c r="P225" s="249"/>
      <c r="Q225" s="249"/>
      <c r="R225" s="249"/>
      <c r="S225" s="249"/>
      <c r="T225" s="25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1" t="s">
        <v>190</v>
      </c>
      <c r="AU225" s="251" t="s">
        <v>82</v>
      </c>
      <c r="AV225" s="13" t="s">
        <v>82</v>
      </c>
      <c r="AW225" s="13" t="s">
        <v>30</v>
      </c>
      <c r="AX225" s="13" t="s">
        <v>73</v>
      </c>
      <c r="AY225" s="251" t="s">
        <v>182</v>
      </c>
    </row>
    <row r="226" s="13" customFormat="1">
      <c r="A226" s="13"/>
      <c r="B226" s="240"/>
      <c r="C226" s="241"/>
      <c r="D226" s="242" t="s">
        <v>190</v>
      </c>
      <c r="E226" s="243" t="s">
        <v>1</v>
      </c>
      <c r="F226" s="244" t="s">
        <v>1000</v>
      </c>
      <c r="G226" s="241"/>
      <c r="H226" s="245">
        <v>2</v>
      </c>
      <c r="I226" s="246"/>
      <c r="J226" s="241"/>
      <c r="K226" s="241"/>
      <c r="L226" s="247"/>
      <c r="M226" s="248"/>
      <c r="N226" s="249"/>
      <c r="O226" s="249"/>
      <c r="P226" s="249"/>
      <c r="Q226" s="249"/>
      <c r="R226" s="249"/>
      <c r="S226" s="249"/>
      <c r="T226" s="25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1" t="s">
        <v>190</v>
      </c>
      <c r="AU226" s="251" t="s">
        <v>82</v>
      </c>
      <c r="AV226" s="13" t="s">
        <v>82</v>
      </c>
      <c r="AW226" s="13" t="s">
        <v>30</v>
      </c>
      <c r="AX226" s="13" t="s">
        <v>73</v>
      </c>
      <c r="AY226" s="251" t="s">
        <v>182</v>
      </c>
    </row>
    <row r="227" s="14" customFormat="1">
      <c r="A227" s="14"/>
      <c r="B227" s="275"/>
      <c r="C227" s="276"/>
      <c r="D227" s="242" t="s">
        <v>190</v>
      </c>
      <c r="E227" s="277" t="s">
        <v>1</v>
      </c>
      <c r="F227" s="278" t="s">
        <v>540</v>
      </c>
      <c r="G227" s="276"/>
      <c r="H227" s="279">
        <v>8</v>
      </c>
      <c r="I227" s="280"/>
      <c r="J227" s="276"/>
      <c r="K227" s="276"/>
      <c r="L227" s="281"/>
      <c r="M227" s="282"/>
      <c r="N227" s="283"/>
      <c r="O227" s="283"/>
      <c r="P227" s="283"/>
      <c r="Q227" s="283"/>
      <c r="R227" s="283"/>
      <c r="S227" s="283"/>
      <c r="T227" s="28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85" t="s">
        <v>190</v>
      </c>
      <c r="AU227" s="285" t="s">
        <v>82</v>
      </c>
      <c r="AV227" s="14" t="s">
        <v>188</v>
      </c>
      <c r="AW227" s="14" t="s">
        <v>30</v>
      </c>
      <c r="AX227" s="14" t="s">
        <v>73</v>
      </c>
      <c r="AY227" s="285" t="s">
        <v>182</v>
      </c>
    </row>
    <row r="228" s="13" customFormat="1">
      <c r="A228" s="13"/>
      <c r="B228" s="240"/>
      <c r="C228" s="241"/>
      <c r="D228" s="242" t="s">
        <v>190</v>
      </c>
      <c r="E228" s="243" t="s">
        <v>1</v>
      </c>
      <c r="F228" s="244" t="s">
        <v>1001</v>
      </c>
      <c r="G228" s="241"/>
      <c r="H228" s="245">
        <v>6.4000000000000004</v>
      </c>
      <c r="I228" s="246"/>
      <c r="J228" s="241"/>
      <c r="K228" s="241"/>
      <c r="L228" s="247"/>
      <c r="M228" s="248"/>
      <c r="N228" s="249"/>
      <c r="O228" s="249"/>
      <c r="P228" s="249"/>
      <c r="Q228" s="249"/>
      <c r="R228" s="249"/>
      <c r="S228" s="249"/>
      <c r="T228" s="25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1" t="s">
        <v>190</v>
      </c>
      <c r="AU228" s="251" t="s">
        <v>82</v>
      </c>
      <c r="AV228" s="13" t="s">
        <v>82</v>
      </c>
      <c r="AW228" s="13" t="s">
        <v>30</v>
      </c>
      <c r="AX228" s="13" t="s">
        <v>73</v>
      </c>
      <c r="AY228" s="251" t="s">
        <v>182</v>
      </c>
    </row>
    <row r="229" s="14" customFormat="1">
      <c r="A229" s="14"/>
      <c r="B229" s="275"/>
      <c r="C229" s="276"/>
      <c r="D229" s="242" t="s">
        <v>190</v>
      </c>
      <c r="E229" s="277" t="s">
        <v>1</v>
      </c>
      <c r="F229" s="278" t="s">
        <v>540</v>
      </c>
      <c r="G229" s="276"/>
      <c r="H229" s="279">
        <v>6.4000000000000004</v>
      </c>
      <c r="I229" s="280"/>
      <c r="J229" s="276"/>
      <c r="K229" s="276"/>
      <c r="L229" s="281"/>
      <c r="M229" s="282"/>
      <c r="N229" s="283"/>
      <c r="O229" s="283"/>
      <c r="P229" s="283"/>
      <c r="Q229" s="283"/>
      <c r="R229" s="283"/>
      <c r="S229" s="283"/>
      <c r="T229" s="28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85" t="s">
        <v>190</v>
      </c>
      <c r="AU229" s="285" t="s">
        <v>82</v>
      </c>
      <c r="AV229" s="14" t="s">
        <v>188</v>
      </c>
      <c r="AW229" s="14" t="s">
        <v>30</v>
      </c>
      <c r="AX229" s="14" t="s">
        <v>80</v>
      </c>
      <c r="AY229" s="285" t="s">
        <v>182</v>
      </c>
    </row>
    <row r="230" s="2" customFormat="1" ht="21.75" customHeight="1">
      <c r="A230" s="37"/>
      <c r="B230" s="38"/>
      <c r="C230" s="226" t="s">
        <v>1002</v>
      </c>
      <c r="D230" s="226" t="s">
        <v>184</v>
      </c>
      <c r="E230" s="227" t="s">
        <v>1003</v>
      </c>
      <c r="F230" s="228" t="s">
        <v>1004</v>
      </c>
      <c r="G230" s="229" t="s">
        <v>187</v>
      </c>
      <c r="H230" s="230">
        <v>7.2000000000000002</v>
      </c>
      <c r="I230" s="231"/>
      <c r="J230" s="232">
        <f>ROUND(I230*H230,2)</f>
        <v>0</v>
      </c>
      <c r="K230" s="233"/>
      <c r="L230" s="43"/>
      <c r="M230" s="234" t="s">
        <v>1</v>
      </c>
      <c r="N230" s="235" t="s">
        <v>38</v>
      </c>
      <c r="O230" s="90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188</v>
      </c>
      <c r="AT230" s="238" t="s">
        <v>184</v>
      </c>
      <c r="AU230" s="238" t="s">
        <v>82</v>
      </c>
      <c r="AY230" s="16" t="s">
        <v>182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80</v>
      </c>
      <c r="BK230" s="239">
        <f>ROUND(I230*H230,2)</f>
        <v>0</v>
      </c>
      <c r="BL230" s="16" t="s">
        <v>188</v>
      </c>
      <c r="BM230" s="238" t="s">
        <v>1005</v>
      </c>
    </row>
    <row r="231" s="2" customFormat="1" ht="24.15" customHeight="1">
      <c r="A231" s="37"/>
      <c r="B231" s="38"/>
      <c r="C231" s="226" t="s">
        <v>1006</v>
      </c>
      <c r="D231" s="226" t="s">
        <v>184</v>
      </c>
      <c r="E231" s="227" t="s">
        <v>1007</v>
      </c>
      <c r="F231" s="228" t="s">
        <v>1008</v>
      </c>
      <c r="G231" s="229" t="s">
        <v>187</v>
      </c>
      <c r="H231" s="230">
        <v>7.2000000000000002</v>
      </c>
      <c r="I231" s="231"/>
      <c r="J231" s="232">
        <f>ROUND(I231*H231,2)</f>
        <v>0</v>
      </c>
      <c r="K231" s="233"/>
      <c r="L231" s="43"/>
      <c r="M231" s="234" t="s">
        <v>1</v>
      </c>
      <c r="N231" s="235" t="s">
        <v>38</v>
      </c>
      <c r="O231" s="90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8" t="s">
        <v>188</v>
      </c>
      <c r="AT231" s="238" t="s">
        <v>184</v>
      </c>
      <c r="AU231" s="238" t="s">
        <v>82</v>
      </c>
      <c r="AY231" s="16" t="s">
        <v>182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6" t="s">
        <v>80</v>
      </c>
      <c r="BK231" s="239">
        <f>ROUND(I231*H231,2)</f>
        <v>0</v>
      </c>
      <c r="BL231" s="16" t="s">
        <v>188</v>
      </c>
      <c r="BM231" s="238" t="s">
        <v>1009</v>
      </c>
    </row>
    <row r="232" s="13" customFormat="1">
      <c r="A232" s="13"/>
      <c r="B232" s="240"/>
      <c r="C232" s="241"/>
      <c r="D232" s="242" t="s">
        <v>190</v>
      </c>
      <c r="E232" s="243" t="s">
        <v>1</v>
      </c>
      <c r="F232" s="244" t="s">
        <v>1010</v>
      </c>
      <c r="G232" s="241"/>
      <c r="H232" s="245">
        <v>7.2000000000000002</v>
      </c>
      <c r="I232" s="246"/>
      <c r="J232" s="241"/>
      <c r="K232" s="241"/>
      <c r="L232" s="247"/>
      <c r="M232" s="248"/>
      <c r="N232" s="249"/>
      <c r="O232" s="249"/>
      <c r="P232" s="249"/>
      <c r="Q232" s="249"/>
      <c r="R232" s="249"/>
      <c r="S232" s="249"/>
      <c r="T232" s="25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1" t="s">
        <v>190</v>
      </c>
      <c r="AU232" s="251" t="s">
        <v>82</v>
      </c>
      <c r="AV232" s="13" t="s">
        <v>82</v>
      </c>
      <c r="AW232" s="13" t="s">
        <v>30</v>
      </c>
      <c r="AX232" s="13" t="s">
        <v>73</v>
      </c>
      <c r="AY232" s="251" t="s">
        <v>182</v>
      </c>
    </row>
    <row r="233" s="14" customFormat="1">
      <c r="A233" s="14"/>
      <c r="B233" s="275"/>
      <c r="C233" s="276"/>
      <c r="D233" s="242" t="s">
        <v>190</v>
      </c>
      <c r="E233" s="277" t="s">
        <v>1</v>
      </c>
      <c r="F233" s="278" t="s">
        <v>540</v>
      </c>
      <c r="G233" s="276"/>
      <c r="H233" s="279">
        <v>7.2000000000000002</v>
      </c>
      <c r="I233" s="280"/>
      <c r="J233" s="276"/>
      <c r="K233" s="276"/>
      <c r="L233" s="281"/>
      <c r="M233" s="282"/>
      <c r="N233" s="283"/>
      <c r="O233" s="283"/>
      <c r="P233" s="283"/>
      <c r="Q233" s="283"/>
      <c r="R233" s="283"/>
      <c r="S233" s="283"/>
      <c r="T233" s="28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85" t="s">
        <v>190</v>
      </c>
      <c r="AU233" s="285" t="s">
        <v>82</v>
      </c>
      <c r="AV233" s="14" t="s">
        <v>188</v>
      </c>
      <c r="AW233" s="14" t="s">
        <v>30</v>
      </c>
      <c r="AX233" s="14" t="s">
        <v>80</v>
      </c>
      <c r="AY233" s="285" t="s">
        <v>182</v>
      </c>
    </row>
    <row r="234" s="2" customFormat="1" ht="24.15" customHeight="1">
      <c r="A234" s="37"/>
      <c r="B234" s="38"/>
      <c r="C234" s="226" t="s">
        <v>1011</v>
      </c>
      <c r="D234" s="226" t="s">
        <v>184</v>
      </c>
      <c r="E234" s="227" t="s">
        <v>1012</v>
      </c>
      <c r="F234" s="228" t="s">
        <v>1013</v>
      </c>
      <c r="G234" s="229" t="s">
        <v>214</v>
      </c>
      <c r="H234" s="230">
        <v>22.399999999999999</v>
      </c>
      <c r="I234" s="231"/>
      <c r="J234" s="232">
        <f>ROUND(I234*H234,2)</f>
        <v>0</v>
      </c>
      <c r="K234" s="233"/>
      <c r="L234" s="43"/>
      <c r="M234" s="234" t="s">
        <v>1</v>
      </c>
      <c r="N234" s="235" t="s">
        <v>38</v>
      </c>
      <c r="O234" s="90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8" t="s">
        <v>188</v>
      </c>
      <c r="AT234" s="238" t="s">
        <v>184</v>
      </c>
      <c r="AU234" s="238" t="s">
        <v>82</v>
      </c>
      <c r="AY234" s="16" t="s">
        <v>182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6" t="s">
        <v>80</v>
      </c>
      <c r="BK234" s="239">
        <f>ROUND(I234*H234,2)</f>
        <v>0</v>
      </c>
      <c r="BL234" s="16" t="s">
        <v>188</v>
      </c>
      <c r="BM234" s="238" t="s">
        <v>1014</v>
      </c>
    </row>
    <row r="235" s="2" customFormat="1">
      <c r="A235" s="37"/>
      <c r="B235" s="38"/>
      <c r="C235" s="39"/>
      <c r="D235" s="242" t="s">
        <v>381</v>
      </c>
      <c r="E235" s="39"/>
      <c r="F235" s="266" t="s">
        <v>1015</v>
      </c>
      <c r="G235" s="39"/>
      <c r="H235" s="39"/>
      <c r="I235" s="267"/>
      <c r="J235" s="39"/>
      <c r="K235" s="39"/>
      <c r="L235" s="43"/>
      <c r="M235" s="268"/>
      <c r="N235" s="269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381</v>
      </c>
      <c r="AU235" s="16" t="s">
        <v>82</v>
      </c>
    </row>
    <row r="236" s="13" customFormat="1">
      <c r="A236" s="13"/>
      <c r="B236" s="240"/>
      <c r="C236" s="241"/>
      <c r="D236" s="242" t="s">
        <v>190</v>
      </c>
      <c r="E236" s="243" t="s">
        <v>1</v>
      </c>
      <c r="F236" s="244" t="s">
        <v>1016</v>
      </c>
      <c r="G236" s="241"/>
      <c r="H236" s="245">
        <v>20</v>
      </c>
      <c r="I236" s="246"/>
      <c r="J236" s="241"/>
      <c r="K236" s="241"/>
      <c r="L236" s="247"/>
      <c r="M236" s="248"/>
      <c r="N236" s="249"/>
      <c r="O236" s="249"/>
      <c r="P236" s="249"/>
      <c r="Q236" s="249"/>
      <c r="R236" s="249"/>
      <c r="S236" s="249"/>
      <c r="T236" s="25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1" t="s">
        <v>190</v>
      </c>
      <c r="AU236" s="251" t="s">
        <v>82</v>
      </c>
      <c r="AV236" s="13" t="s">
        <v>82</v>
      </c>
      <c r="AW236" s="13" t="s">
        <v>30</v>
      </c>
      <c r="AX236" s="13" t="s">
        <v>73</v>
      </c>
      <c r="AY236" s="251" t="s">
        <v>182</v>
      </c>
    </row>
    <row r="237" s="13" customFormat="1">
      <c r="A237" s="13"/>
      <c r="B237" s="240"/>
      <c r="C237" s="241"/>
      <c r="D237" s="242" t="s">
        <v>190</v>
      </c>
      <c r="E237" s="243" t="s">
        <v>1</v>
      </c>
      <c r="F237" s="244" t="s">
        <v>998</v>
      </c>
      <c r="G237" s="241"/>
      <c r="H237" s="245">
        <v>3</v>
      </c>
      <c r="I237" s="246"/>
      <c r="J237" s="241"/>
      <c r="K237" s="241"/>
      <c r="L237" s="247"/>
      <c r="M237" s="248"/>
      <c r="N237" s="249"/>
      <c r="O237" s="249"/>
      <c r="P237" s="249"/>
      <c r="Q237" s="249"/>
      <c r="R237" s="249"/>
      <c r="S237" s="249"/>
      <c r="T237" s="25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1" t="s">
        <v>190</v>
      </c>
      <c r="AU237" s="251" t="s">
        <v>82</v>
      </c>
      <c r="AV237" s="13" t="s">
        <v>82</v>
      </c>
      <c r="AW237" s="13" t="s">
        <v>30</v>
      </c>
      <c r="AX237" s="13" t="s">
        <v>73</v>
      </c>
      <c r="AY237" s="251" t="s">
        <v>182</v>
      </c>
    </row>
    <row r="238" s="13" customFormat="1">
      <c r="A238" s="13"/>
      <c r="B238" s="240"/>
      <c r="C238" s="241"/>
      <c r="D238" s="242" t="s">
        <v>190</v>
      </c>
      <c r="E238" s="243" t="s">
        <v>1</v>
      </c>
      <c r="F238" s="244" t="s">
        <v>999</v>
      </c>
      <c r="G238" s="241"/>
      <c r="H238" s="245">
        <v>3</v>
      </c>
      <c r="I238" s="246"/>
      <c r="J238" s="241"/>
      <c r="K238" s="241"/>
      <c r="L238" s="247"/>
      <c r="M238" s="248"/>
      <c r="N238" s="249"/>
      <c r="O238" s="249"/>
      <c r="P238" s="249"/>
      <c r="Q238" s="249"/>
      <c r="R238" s="249"/>
      <c r="S238" s="249"/>
      <c r="T238" s="25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1" t="s">
        <v>190</v>
      </c>
      <c r="AU238" s="251" t="s">
        <v>82</v>
      </c>
      <c r="AV238" s="13" t="s">
        <v>82</v>
      </c>
      <c r="AW238" s="13" t="s">
        <v>30</v>
      </c>
      <c r="AX238" s="13" t="s">
        <v>73</v>
      </c>
      <c r="AY238" s="251" t="s">
        <v>182</v>
      </c>
    </row>
    <row r="239" s="13" customFormat="1">
      <c r="A239" s="13"/>
      <c r="B239" s="240"/>
      <c r="C239" s="241"/>
      <c r="D239" s="242" t="s">
        <v>190</v>
      </c>
      <c r="E239" s="243" t="s">
        <v>1</v>
      </c>
      <c r="F239" s="244" t="s">
        <v>1000</v>
      </c>
      <c r="G239" s="241"/>
      <c r="H239" s="245">
        <v>2</v>
      </c>
      <c r="I239" s="246"/>
      <c r="J239" s="241"/>
      <c r="K239" s="241"/>
      <c r="L239" s="247"/>
      <c r="M239" s="248"/>
      <c r="N239" s="249"/>
      <c r="O239" s="249"/>
      <c r="P239" s="249"/>
      <c r="Q239" s="249"/>
      <c r="R239" s="249"/>
      <c r="S239" s="249"/>
      <c r="T239" s="25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1" t="s">
        <v>190</v>
      </c>
      <c r="AU239" s="251" t="s">
        <v>82</v>
      </c>
      <c r="AV239" s="13" t="s">
        <v>82</v>
      </c>
      <c r="AW239" s="13" t="s">
        <v>30</v>
      </c>
      <c r="AX239" s="13" t="s">
        <v>73</v>
      </c>
      <c r="AY239" s="251" t="s">
        <v>182</v>
      </c>
    </row>
    <row r="240" s="14" customFormat="1">
      <c r="A240" s="14"/>
      <c r="B240" s="275"/>
      <c r="C240" s="276"/>
      <c r="D240" s="242" t="s">
        <v>190</v>
      </c>
      <c r="E240" s="277" t="s">
        <v>1</v>
      </c>
      <c r="F240" s="278" t="s">
        <v>540</v>
      </c>
      <c r="G240" s="276"/>
      <c r="H240" s="279">
        <v>28</v>
      </c>
      <c r="I240" s="280"/>
      <c r="J240" s="276"/>
      <c r="K240" s="276"/>
      <c r="L240" s="281"/>
      <c r="M240" s="282"/>
      <c r="N240" s="283"/>
      <c r="O240" s="283"/>
      <c r="P240" s="283"/>
      <c r="Q240" s="283"/>
      <c r="R240" s="283"/>
      <c r="S240" s="283"/>
      <c r="T240" s="28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85" t="s">
        <v>190</v>
      </c>
      <c r="AU240" s="285" t="s">
        <v>82</v>
      </c>
      <c r="AV240" s="14" t="s">
        <v>188</v>
      </c>
      <c r="AW240" s="14" t="s">
        <v>30</v>
      </c>
      <c r="AX240" s="14" t="s">
        <v>73</v>
      </c>
      <c r="AY240" s="285" t="s">
        <v>182</v>
      </c>
    </row>
    <row r="241" s="13" customFormat="1">
      <c r="A241" s="13"/>
      <c r="B241" s="240"/>
      <c r="C241" s="241"/>
      <c r="D241" s="242" t="s">
        <v>190</v>
      </c>
      <c r="E241" s="243" t="s">
        <v>1</v>
      </c>
      <c r="F241" s="244" t="s">
        <v>1017</v>
      </c>
      <c r="G241" s="241"/>
      <c r="H241" s="245">
        <v>22.399999999999999</v>
      </c>
      <c r="I241" s="246"/>
      <c r="J241" s="241"/>
      <c r="K241" s="241"/>
      <c r="L241" s="247"/>
      <c r="M241" s="248"/>
      <c r="N241" s="249"/>
      <c r="O241" s="249"/>
      <c r="P241" s="249"/>
      <c r="Q241" s="249"/>
      <c r="R241" s="249"/>
      <c r="S241" s="249"/>
      <c r="T241" s="25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1" t="s">
        <v>190</v>
      </c>
      <c r="AU241" s="251" t="s">
        <v>82</v>
      </c>
      <c r="AV241" s="13" t="s">
        <v>82</v>
      </c>
      <c r="AW241" s="13" t="s">
        <v>30</v>
      </c>
      <c r="AX241" s="13" t="s">
        <v>73</v>
      </c>
      <c r="AY241" s="251" t="s">
        <v>182</v>
      </c>
    </row>
    <row r="242" s="14" customFormat="1">
      <c r="A242" s="14"/>
      <c r="B242" s="275"/>
      <c r="C242" s="276"/>
      <c r="D242" s="242" t="s">
        <v>190</v>
      </c>
      <c r="E242" s="277" t="s">
        <v>1</v>
      </c>
      <c r="F242" s="278" t="s">
        <v>540</v>
      </c>
      <c r="G242" s="276"/>
      <c r="H242" s="279">
        <v>22.399999999999999</v>
      </c>
      <c r="I242" s="280"/>
      <c r="J242" s="276"/>
      <c r="K242" s="276"/>
      <c r="L242" s="281"/>
      <c r="M242" s="282"/>
      <c r="N242" s="283"/>
      <c r="O242" s="283"/>
      <c r="P242" s="283"/>
      <c r="Q242" s="283"/>
      <c r="R242" s="283"/>
      <c r="S242" s="283"/>
      <c r="T242" s="28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85" t="s">
        <v>190</v>
      </c>
      <c r="AU242" s="285" t="s">
        <v>82</v>
      </c>
      <c r="AV242" s="14" t="s">
        <v>188</v>
      </c>
      <c r="AW242" s="14" t="s">
        <v>30</v>
      </c>
      <c r="AX242" s="14" t="s">
        <v>80</v>
      </c>
      <c r="AY242" s="285" t="s">
        <v>182</v>
      </c>
    </row>
    <row r="243" s="12" customFormat="1" ht="22.8" customHeight="1">
      <c r="A243" s="12"/>
      <c r="B243" s="210"/>
      <c r="C243" s="211"/>
      <c r="D243" s="212" t="s">
        <v>72</v>
      </c>
      <c r="E243" s="224" t="s">
        <v>274</v>
      </c>
      <c r="F243" s="224" t="s">
        <v>275</v>
      </c>
      <c r="G243" s="211"/>
      <c r="H243" s="211"/>
      <c r="I243" s="214"/>
      <c r="J243" s="225">
        <f>BK243</f>
        <v>0</v>
      </c>
      <c r="K243" s="211"/>
      <c r="L243" s="216"/>
      <c r="M243" s="217"/>
      <c r="N243" s="218"/>
      <c r="O243" s="218"/>
      <c r="P243" s="219">
        <f>SUM(P244:P256)</f>
        <v>0</v>
      </c>
      <c r="Q243" s="218"/>
      <c r="R243" s="219">
        <f>SUM(R244:R256)</f>
        <v>0</v>
      </c>
      <c r="S243" s="218"/>
      <c r="T243" s="220">
        <f>SUM(T244:T256)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1" t="s">
        <v>80</v>
      </c>
      <c r="AT243" s="222" t="s">
        <v>72</v>
      </c>
      <c r="AU243" s="222" t="s">
        <v>80</v>
      </c>
      <c r="AY243" s="221" t="s">
        <v>182</v>
      </c>
      <c r="BK243" s="223">
        <f>SUM(BK244:BK256)</f>
        <v>0</v>
      </c>
    </row>
    <row r="244" s="2" customFormat="1" ht="33" customHeight="1">
      <c r="A244" s="37"/>
      <c r="B244" s="38"/>
      <c r="C244" s="226" t="s">
        <v>1018</v>
      </c>
      <c r="D244" s="226" t="s">
        <v>184</v>
      </c>
      <c r="E244" s="227" t="s">
        <v>1019</v>
      </c>
      <c r="F244" s="228" t="s">
        <v>1020</v>
      </c>
      <c r="G244" s="229" t="s">
        <v>279</v>
      </c>
      <c r="H244" s="230">
        <v>2.629</v>
      </c>
      <c r="I244" s="231"/>
      <c r="J244" s="232">
        <f>ROUND(I244*H244,2)</f>
        <v>0</v>
      </c>
      <c r="K244" s="233"/>
      <c r="L244" s="43"/>
      <c r="M244" s="234" t="s">
        <v>1</v>
      </c>
      <c r="N244" s="235" t="s">
        <v>38</v>
      </c>
      <c r="O244" s="90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8" t="s">
        <v>259</v>
      </c>
      <c r="AT244" s="238" t="s">
        <v>184</v>
      </c>
      <c r="AU244" s="238" t="s">
        <v>82</v>
      </c>
      <c r="AY244" s="16" t="s">
        <v>182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6" t="s">
        <v>80</v>
      </c>
      <c r="BK244" s="239">
        <f>ROUND(I244*H244,2)</f>
        <v>0</v>
      </c>
      <c r="BL244" s="16" t="s">
        <v>259</v>
      </c>
      <c r="BM244" s="238" t="s">
        <v>1021</v>
      </c>
    </row>
    <row r="245" s="2" customFormat="1" ht="24.15" customHeight="1">
      <c r="A245" s="37"/>
      <c r="B245" s="38"/>
      <c r="C245" s="226" t="s">
        <v>1022</v>
      </c>
      <c r="D245" s="226" t="s">
        <v>184</v>
      </c>
      <c r="E245" s="227" t="s">
        <v>1023</v>
      </c>
      <c r="F245" s="228" t="s">
        <v>1024</v>
      </c>
      <c r="G245" s="229" t="s">
        <v>279</v>
      </c>
      <c r="H245" s="230">
        <v>0.59999999999999998</v>
      </c>
      <c r="I245" s="231"/>
      <c r="J245" s="232">
        <f>ROUND(I245*H245,2)</f>
        <v>0</v>
      </c>
      <c r="K245" s="233"/>
      <c r="L245" s="43"/>
      <c r="M245" s="234" t="s">
        <v>1</v>
      </c>
      <c r="N245" s="235" t="s">
        <v>38</v>
      </c>
      <c r="O245" s="90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8" t="s">
        <v>188</v>
      </c>
      <c r="AT245" s="238" t="s">
        <v>184</v>
      </c>
      <c r="AU245" s="238" t="s">
        <v>82</v>
      </c>
      <c r="AY245" s="16" t="s">
        <v>182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6" t="s">
        <v>80</v>
      </c>
      <c r="BK245" s="239">
        <f>ROUND(I245*H245,2)</f>
        <v>0</v>
      </c>
      <c r="BL245" s="16" t="s">
        <v>188</v>
      </c>
      <c r="BM245" s="238" t="s">
        <v>1025</v>
      </c>
    </row>
    <row r="246" s="2" customFormat="1">
      <c r="A246" s="37"/>
      <c r="B246" s="38"/>
      <c r="C246" s="39"/>
      <c r="D246" s="242" t="s">
        <v>381</v>
      </c>
      <c r="E246" s="39"/>
      <c r="F246" s="266" t="s">
        <v>1026</v>
      </c>
      <c r="G246" s="39"/>
      <c r="H246" s="39"/>
      <c r="I246" s="267"/>
      <c r="J246" s="39"/>
      <c r="K246" s="39"/>
      <c r="L246" s="43"/>
      <c r="M246" s="268"/>
      <c r="N246" s="269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381</v>
      </c>
      <c r="AU246" s="16" t="s">
        <v>82</v>
      </c>
    </row>
    <row r="247" s="13" customFormat="1">
      <c r="A247" s="13"/>
      <c r="B247" s="240"/>
      <c r="C247" s="241"/>
      <c r="D247" s="242" t="s">
        <v>190</v>
      </c>
      <c r="E247" s="243" t="s">
        <v>1</v>
      </c>
      <c r="F247" s="244" t="s">
        <v>1027</v>
      </c>
      <c r="G247" s="241"/>
      <c r="H247" s="245">
        <v>0.59999999999999998</v>
      </c>
      <c r="I247" s="246"/>
      <c r="J247" s="241"/>
      <c r="K247" s="241"/>
      <c r="L247" s="247"/>
      <c r="M247" s="248"/>
      <c r="N247" s="249"/>
      <c r="O247" s="249"/>
      <c r="P247" s="249"/>
      <c r="Q247" s="249"/>
      <c r="R247" s="249"/>
      <c r="S247" s="249"/>
      <c r="T247" s="25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1" t="s">
        <v>190</v>
      </c>
      <c r="AU247" s="251" t="s">
        <v>82</v>
      </c>
      <c r="AV247" s="13" t="s">
        <v>82</v>
      </c>
      <c r="AW247" s="13" t="s">
        <v>30</v>
      </c>
      <c r="AX247" s="13" t="s">
        <v>73</v>
      </c>
      <c r="AY247" s="251" t="s">
        <v>182</v>
      </c>
    </row>
    <row r="248" s="14" customFormat="1">
      <c r="A248" s="14"/>
      <c r="B248" s="275"/>
      <c r="C248" s="276"/>
      <c r="D248" s="242" t="s">
        <v>190</v>
      </c>
      <c r="E248" s="277" t="s">
        <v>1</v>
      </c>
      <c r="F248" s="278" t="s">
        <v>540</v>
      </c>
      <c r="G248" s="276"/>
      <c r="H248" s="279">
        <v>0.59999999999999998</v>
      </c>
      <c r="I248" s="280"/>
      <c r="J248" s="276"/>
      <c r="K248" s="276"/>
      <c r="L248" s="281"/>
      <c r="M248" s="282"/>
      <c r="N248" s="283"/>
      <c r="O248" s="283"/>
      <c r="P248" s="283"/>
      <c r="Q248" s="283"/>
      <c r="R248" s="283"/>
      <c r="S248" s="283"/>
      <c r="T248" s="28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85" t="s">
        <v>190</v>
      </c>
      <c r="AU248" s="285" t="s">
        <v>82</v>
      </c>
      <c r="AV248" s="14" t="s">
        <v>188</v>
      </c>
      <c r="AW248" s="14" t="s">
        <v>30</v>
      </c>
      <c r="AX248" s="14" t="s">
        <v>80</v>
      </c>
      <c r="AY248" s="285" t="s">
        <v>182</v>
      </c>
    </row>
    <row r="249" s="2" customFormat="1" ht="24.15" customHeight="1">
      <c r="A249" s="37"/>
      <c r="B249" s="38"/>
      <c r="C249" s="226" t="s">
        <v>1028</v>
      </c>
      <c r="D249" s="226" t="s">
        <v>184</v>
      </c>
      <c r="E249" s="227" t="s">
        <v>1029</v>
      </c>
      <c r="F249" s="228" t="s">
        <v>1030</v>
      </c>
      <c r="G249" s="229" t="s">
        <v>279</v>
      </c>
      <c r="H249" s="230">
        <v>3.2290000000000001</v>
      </c>
      <c r="I249" s="231"/>
      <c r="J249" s="232">
        <f>ROUND(I249*H249,2)</f>
        <v>0</v>
      </c>
      <c r="K249" s="233"/>
      <c r="L249" s="43"/>
      <c r="M249" s="234" t="s">
        <v>1</v>
      </c>
      <c r="N249" s="235" t="s">
        <v>38</v>
      </c>
      <c r="O249" s="90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8" t="s">
        <v>188</v>
      </c>
      <c r="AT249" s="238" t="s">
        <v>184</v>
      </c>
      <c r="AU249" s="238" t="s">
        <v>82</v>
      </c>
      <c r="AY249" s="16" t="s">
        <v>182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6" t="s">
        <v>80</v>
      </c>
      <c r="BK249" s="239">
        <f>ROUND(I249*H249,2)</f>
        <v>0</v>
      </c>
      <c r="BL249" s="16" t="s">
        <v>188</v>
      </c>
      <c r="BM249" s="238" t="s">
        <v>1031</v>
      </c>
    </row>
    <row r="250" s="13" customFormat="1">
      <c r="A250" s="13"/>
      <c r="B250" s="240"/>
      <c r="C250" s="241"/>
      <c r="D250" s="242" t="s">
        <v>190</v>
      </c>
      <c r="E250" s="243" t="s">
        <v>1</v>
      </c>
      <c r="F250" s="244" t="s">
        <v>1032</v>
      </c>
      <c r="G250" s="241"/>
      <c r="H250" s="245">
        <v>3.2290000000000001</v>
      </c>
      <c r="I250" s="246"/>
      <c r="J250" s="241"/>
      <c r="K250" s="241"/>
      <c r="L250" s="247"/>
      <c r="M250" s="248"/>
      <c r="N250" s="249"/>
      <c r="O250" s="249"/>
      <c r="P250" s="249"/>
      <c r="Q250" s="249"/>
      <c r="R250" s="249"/>
      <c r="S250" s="249"/>
      <c r="T250" s="25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1" t="s">
        <v>190</v>
      </c>
      <c r="AU250" s="251" t="s">
        <v>82</v>
      </c>
      <c r="AV250" s="13" t="s">
        <v>82</v>
      </c>
      <c r="AW250" s="13" t="s">
        <v>30</v>
      </c>
      <c r="AX250" s="13" t="s">
        <v>73</v>
      </c>
      <c r="AY250" s="251" t="s">
        <v>182</v>
      </c>
    </row>
    <row r="251" s="14" customFormat="1">
      <c r="A251" s="14"/>
      <c r="B251" s="275"/>
      <c r="C251" s="276"/>
      <c r="D251" s="242" t="s">
        <v>190</v>
      </c>
      <c r="E251" s="277" t="s">
        <v>1</v>
      </c>
      <c r="F251" s="278" t="s">
        <v>540</v>
      </c>
      <c r="G251" s="276"/>
      <c r="H251" s="279">
        <v>3.2290000000000001</v>
      </c>
      <c r="I251" s="280"/>
      <c r="J251" s="276"/>
      <c r="K251" s="276"/>
      <c r="L251" s="281"/>
      <c r="M251" s="282"/>
      <c r="N251" s="283"/>
      <c r="O251" s="283"/>
      <c r="P251" s="283"/>
      <c r="Q251" s="283"/>
      <c r="R251" s="283"/>
      <c r="S251" s="283"/>
      <c r="T251" s="28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85" t="s">
        <v>190</v>
      </c>
      <c r="AU251" s="285" t="s">
        <v>82</v>
      </c>
      <c r="AV251" s="14" t="s">
        <v>188</v>
      </c>
      <c r="AW251" s="14" t="s">
        <v>30</v>
      </c>
      <c r="AX251" s="14" t="s">
        <v>80</v>
      </c>
      <c r="AY251" s="285" t="s">
        <v>182</v>
      </c>
    </row>
    <row r="252" s="2" customFormat="1" ht="24.15" customHeight="1">
      <c r="A252" s="37"/>
      <c r="B252" s="38"/>
      <c r="C252" s="226" t="s">
        <v>1033</v>
      </c>
      <c r="D252" s="226" t="s">
        <v>184</v>
      </c>
      <c r="E252" s="227" t="s">
        <v>610</v>
      </c>
      <c r="F252" s="228" t="s">
        <v>611</v>
      </c>
      <c r="G252" s="229" t="s">
        <v>279</v>
      </c>
      <c r="H252" s="230">
        <v>64.579999999999998</v>
      </c>
      <c r="I252" s="231"/>
      <c r="J252" s="232">
        <f>ROUND(I252*H252,2)</f>
        <v>0</v>
      </c>
      <c r="K252" s="233"/>
      <c r="L252" s="43"/>
      <c r="M252" s="234" t="s">
        <v>1</v>
      </c>
      <c r="N252" s="235" t="s">
        <v>38</v>
      </c>
      <c r="O252" s="90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8" t="s">
        <v>188</v>
      </c>
      <c r="AT252" s="238" t="s">
        <v>184</v>
      </c>
      <c r="AU252" s="238" t="s">
        <v>82</v>
      </c>
      <c r="AY252" s="16" t="s">
        <v>182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6" t="s">
        <v>80</v>
      </c>
      <c r="BK252" s="239">
        <f>ROUND(I252*H252,2)</f>
        <v>0</v>
      </c>
      <c r="BL252" s="16" t="s">
        <v>188</v>
      </c>
      <c r="BM252" s="238" t="s">
        <v>1034</v>
      </c>
    </row>
    <row r="253" s="13" customFormat="1">
      <c r="A253" s="13"/>
      <c r="B253" s="240"/>
      <c r="C253" s="241"/>
      <c r="D253" s="242" t="s">
        <v>190</v>
      </c>
      <c r="E253" s="243" t="s">
        <v>1</v>
      </c>
      <c r="F253" s="244" t="s">
        <v>1035</v>
      </c>
      <c r="G253" s="241"/>
      <c r="H253" s="245">
        <v>64.579999999999998</v>
      </c>
      <c r="I253" s="246"/>
      <c r="J253" s="241"/>
      <c r="K253" s="241"/>
      <c r="L253" s="247"/>
      <c r="M253" s="248"/>
      <c r="N253" s="249"/>
      <c r="O253" s="249"/>
      <c r="P253" s="249"/>
      <c r="Q253" s="249"/>
      <c r="R253" s="249"/>
      <c r="S253" s="249"/>
      <c r="T253" s="25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1" t="s">
        <v>190</v>
      </c>
      <c r="AU253" s="251" t="s">
        <v>82</v>
      </c>
      <c r="AV253" s="13" t="s">
        <v>82</v>
      </c>
      <c r="AW253" s="13" t="s">
        <v>30</v>
      </c>
      <c r="AX253" s="13" t="s">
        <v>73</v>
      </c>
      <c r="AY253" s="251" t="s">
        <v>182</v>
      </c>
    </row>
    <row r="254" s="14" customFormat="1">
      <c r="A254" s="14"/>
      <c r="B254" s="275"/>
      <c r="C254" s="276"/>
      <c r="D254" s="242" t="s">
        <v>190</v>
      </c>
      <c r="E254" s="277" t="s">
        <v>1</v>
      </c>
      <c r="F254" s="278" t="s">
        <v>540</v>
      </c>
      <c r="G254" s="276"/>
      <c r="H254" s="279">
        <v>64.579999999999998</v>
      </c>
      <c r="I254" s="280"/>
      <c r="J254" s="276"/>
      <c r="K254" s="276"/>
      <c r="L254" s="281"/>
      <c r="M254" s="282"/>
      <c r="N254" s="283"/>
      <c r="O254" s="283"/>
      <c r="P254" s="283"/>
      <c r="Q254" s="283"/>
      <c r="R254" s="283"/>
      <c r="S254" s="283"/>
      <c r="T254" s="28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85" t="s">
        <v>190</v>
      </c>
      <c r="AU254" s="285" t="s">
        <v>82</v>
      </c>
      <c r="AV254" s="14" t="s">
        <v>188</v>
      </c>
      <c r="AW254" s="14" t="s">
        <v>30</v>
      </c>
      <c r="AX254" s="14" t="s">
        <v>80</v>
      </c>
      <c r="AY254" s="285" t="s">
        <v>182</v>
      </c>
    </row>
    <row r="255" s="2" customFormat="1" ht="24.15" customHeight="1">
      <c r="A255" s="37"/>
      <c r="B255" s="38"/>
      <c r="C255" s="226" t="s">
        <v>1036</v>
      </c>
      <c r="D255" s="226" t="s">
        <v>184</v>
      </c>
      <c r="E255" s="227" t="s">
        <v>282</v>
      </c>
      <c r="F255" s="228" t="s">
        <v>283</v>
      </c>
      <c r="G255" s="229" t="s">
        <v>279</v>
      </c>
      <c r="H255" s="230">
        <v>2.629</v>
      </c>
      <c r="I255" s="231"/>
      <c r="J255" s="232">
        <f>ROUND(I255*H255,2)</f>
        <v>0</v>
      </c>
      <c r="K255" s="233"/>
      <c r="L255" s="43"/>
      <c r="M255" s="234" t="s">
        <v>1</v>
      </c>
      <c r="N255" s="235" t="s">
        <v>38</v>
      </c>
      <c r="O255" s="90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8" t="s">
        <v>188</v>
      </c>
      <c r="AT255" s="238" t="s">
        <v>184</v>
      </c>
      <c r="AU255" s="238" t="s">
        <v>82</v>
      </c>
      <c r="AY255" s="16" t="s">
        <v>182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6" t="s">
        <v>80</v>
      </c>
      <c r="BK255" s="239">
        <f>ROUND(I255*H255,2)</f>
        <v>0</v>
      </c>
      <c r="BL255" s="16" t="s">
        <v>188</v>
      </c>
      <c r="BM255" s="238" t="s">
        <v>1037</v>
      </c>
    </row>
    <row r="256" s="2" customFormat="1" ht="21.75" customHeight="1">
      <c r="A256" s="37"/>
      <c r="B256" s="38"/>
      <c r="C256" s="226" t="s">
        <v>1038</v>
      </c>
      <c r="D256" s="226" t="s">
        <v>184</v>
      </c>
      <c r="E256" s="227" t="s">
        <v>1039</v>
      </c>
      <c r="F256" s="228" t="s">
        <v>1040</v>
      </c>
      <c r="G256" s="229" t="s">
        <v>279</v>
      </c>
      <c r="H256" s="230">
        <v>2.629</v>
      </c>
      <c r="I256" s="231"/>
      <c r="J256" s="232">
        <f>ROUND(I256*H256,2)</f>
        <v>0</v>
      </c>
      <c r="K256" s="233"/>
      <c r="L256" s="43"/>
      <c r="M256" s="234" t="s">
        <v>1</v>
      </c>
      <c r="N256" s="235" t="s">
        <v>38</v>
      </c>
      <c r="O256" s="90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8" t="s">
        <v>188</v>
      </c>
      <c r="AT256" s="238" t="s">
        <v>184</v>
      </c>
      <c r="AU256" s="238" t="s">
        <v>82</v>
      </c>
      <c r="AY256" s="16" t="s">
        <v>182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6" t="s">
        <v>80</v>
      </c>
      <c r="BK256" s="239">
        <f>ROUND(I256*H256,2)</f>
        <v>0</v>
      </c>
      <c r="BL256" s="16" t="s">
        <v>188</v>
      </c>
      <c r="BM256" s="238" t="s">
        <v>1041</v>
      </c>
    </row>
    <row r="257" s="12" customFormat="1" ht="22.8" customHeight="1">
      <c r="A257" s="12"/>
      <c r="B257" s="210"/>
      <c r="C257" s="211"/>
      <c r="D257" s="212" t="s">
        <v>72</v>
      </c>
      <c r="E257" s="224" t="s">
        <v>302</v>
      </c>
      <c r="F257" s="224" t="s">
        <v>303</v>
      </c>
      <c r="G257" s="211"/>
      <c r="H257" s="211"/>
      <c r="I257" s="214"/>
      <c r="J257" s="225">
        <f>BK257</f>
        <v>0</v>
      </c>
      <c r="K257" s="211"/>
      <c r="L257" s="216"/>
      <c r="M257" s="217"/>
      <c r="N257" s="218"/>
      <c r="O257" s="218"/>
      <c r="P257" s="219">
        <f>SUM(P258:P261)</f>
        <v>0</v>
      </c>
      <c r="Q257" s="218"/>
      <c r="R257" s="219">
        <f>SUM(R258:R261)</f>
        <v>0</v>
      </c>
      <c r="S257" s="218"/>
      <c r="T257" s="220">
        <f>SUM(T258:T261)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21" t="s">
        <v>80</v>
      </c>
      <c r="AT257" s="222" t="s">
        <v>72</v>
      </c>
      <c r="AU257" s="222" t="s">
        <v>80</v>
      </c>
      <c r="AY257" s="221" t="s">
        <v>182</v>
      </c>
      <c r="BK257" s="223">
        <f>SUM(BK258:BK261)</f>
        <v>0</v>
      </c>
    </row>
    <row r="258" s="2" customFormat="1" ht="24.15" customHeight="1">
      <c r="A258" s="37"/>
      <c r="B258" s="38"/>
      <c r="C258" s="226" t="s">
        <v>1042</v>
      </c>
      <c r="D258" s="226" t="s">
        <v>184</v>
      </c>
      <c r="E258" s="227" t="s">
        <v>305</v>
      </c>
      <c r="F258" s="228" t="s">
        <v>306</v>
      </c>
      <c r="G258" s="229" t="s">
        <v>279</v>
      </c>
      <c r="H258" s="230">
        <v>19.164999999999999</v>
      </c>
      <c r="I258" s="231"/>
      <c r="J258" s="232">
        <f>ROUND(I258*H258,2)</f>
        <v>0</v>
      </c>
      <c r="K258" s="233"/>
      <c r="L258" s="43"/>
      <c r="M258" s="234" t="s">
        <v>1</v>
      </c>
      <c r="N258" s="235" t="s">
        <v>38</v>
      </c>
      <c r="O258" s="90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8" t="s">
        <v>188</v>
      </c>
      <c r="AT258" s="238" t="s">
        <v>184</v>
      </c>
      <c r="AU258" s="238" t="s">
        <v>82</v>
      </c>
      <c r="AY258" s="16" t="s">
        <v>182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6" t="s">
        <v>80</v>
      </c>
      <c r="BK258" s="239">
        <f>ROUND(I258*H258,2)</f>
        <v>0</v>
      </c>
      <c r="BL258" s="16" t="s">
        <v>188</v>
      </c>
      <c r="BM258" s="238" t="s">
        <v>1043</v>
      </c>
    </row>
    <row r="259" s="2" customFormat="1" ht="33" customHeight="1">
      <c r="A259" s="37"/>
      <c r="B259" s="38"/>
      <c r="C259" s="226" t="s">
        <v>1044</v>
      </c>
      <c r="D259" s="226" t="s">
        <v>184</v>
      </c>
      <c r="E259" s="227" t="s">
        <v>1045</v>
      </c>
      <c r="F259" s="228" t="s">
        <v>1046</v>
      </c>
      <c r="G259" s="229" t="s">
        <v>279</v>
      </c>
      <c r="H259" s="230">
        <v>38.329999999999998</v>
      </c>
      <c r="I259" s="231"/>
      <c r="J259" s="232">
        <f>ROUND(I259*H259,2)</f>
        <v>0</v>
      </c>
      <c r="K259" s="233"/>
      <c r="L259" s="43"/>
      <c r="M259" s="234" t="s">
        <v>1</v>
      </c>
      <c r="N259" s="235" t="s">
        <v>38</v>
      </c>
      <c r="O259" s="90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8" t="s">
        <v>188</v>
      </c>
      <c r="AT259" s="238" t="s">
        <v>184</v>
      </c>
      <c r="AU259" s="238" t="s">
        <v>82</v>
      </c>
      <c r="AY259" s="16" t="s">
        <v>182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6" t="s">
        <v>80</v>
      </c>
      <c r="BK259" s="239">
        <f>ROUND(I259*H259,2)</f>
        <v>0</v>
      </c>
      <c r="BL259" s="16" t="s">
        <v>188</v>
      </c>
      <c r="BM259" s="238" t="s">
        <v>1047</v>
      </c>
    </row>
    <row r="260" s="13" customFormat="1">
      <c r="A260" s="13"/>
      <c r="B260" s="240"/>
      <c r="C260" s="241"/>
      <c r="D260" s="242" t="s">
        <v>190</v>
      </c>
      <c r="E260" s="243" t="s">
        <v>1</v>
      </c>
      <c r="F260" s="244" t="s">
        <v>1048</v>
      </c>
      <c r="G260" s="241"/>
      <c r="H260" s="245">
        <v>38.329999999999998</v>
      </c>
      <c r="I260" s="246"/>
      <c r="J260" s="241"/>
      <c r="K260" s="241"/>
      <c r="L260" s="247"/>
      <c r="M260" s="248"/>
      <c r="N260" s="249"/>
      <c r="O260" s="249"/>
      <c r="P260" s="249"/>
      <c r="Q260" s="249"/>
      <c r="R260" s="249"/>
      <c r="S260" s="249"/>
      <c r="T260" s="25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1" t="s">
        <v>190</v>
      </c>
      <c r="AU260" s="251" t="s">
        <v>82</v>
      </c>
      <c r="AV260" s="13" t="s">
        <v>82</v>
      </c>
      <c r="AW260" s="13" t="s">
        <v>30</v>
      </c>
      <c r="AX260" s="13" t="s">
        <v>73</v>
      </c>
      <c r="AY260" s="251" t="s">
        <v>182</v>
      </c>
    </row>
    <row r="261" s="14" customFormat="1">
      <c r="A261" s="14"/>
      <c r="B261" s="275"/>
      <c r="C261" s="276"/>
      <c r="D261" s="242" t="s">
        <v>190</v>
      </c>
      <c r="E261" s="277" t="s">
        <v>1</v>
      </c>
      <c r="F261" s="278" t="s">
        <v>540</v>
      </c>
      <c r="G261" s="276"/>
      <c r="H261" s="279">
        <v>38.329999999999998</v>
      </c>
      <c r="I261" s="280"/>
      <c r="J261" s="276"/>
      <c r="K261" s="276"/>
      <c r="L261" s="281"/>
      <c r="M261" s="282"/>
      <c r="N261" s="283"/>
      <c r="O261" s="283"/>
      <c r="P261" s="283"/>
      <c r="Q261" s="283"/>
      <c r="R261" s="283"/>
      <c r="S261" s="283"/>
      <c r="T261" s="28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85" t="s">
        <v>190</v>
      </c>
      <c r="AU261" s="285" t="s">
        <v>82</v>
      </c>
      <c r="AV261" s="14" t="s">
        <v>188</v>
      </c>
      <c r="AW261" s="14" t="s">
        <v>30</v>
      </c>
      <c r="AX261" s="14" t="s">
        <v>80</v>
      </c>
      <c r="AY261" s="285" t="s">
        <v>182</v>
      </c>
    </row>
    <row r="262" s="12" customFormat="1" ht="25.92" customHeight="1">
      <c r="A262" s="12"/>
      <c r="B262" s="210"/>
      <c r="C262" s="211"/>
      <c r="D262" s="212" t="s">
        <v>72</v>
      </c>
      <c r="E262" s="213" t="s">
        <v>1049</v>
      </c>
      <c r="F262" s="213" t="s">
        <v>1050</v>
      </c>
      <c r="G262" s="211"/>
      <c r="H262" s="211"/>
      <c r="I262" s="214"/>
      <c r="J262" s="215">
        <f>BK262</f>
        <v>0</v>
      </c>
      <c r="K262" s="211"/>
      <c r="L262" s="216"/>
      <c r="M262" s="217"/>
      <c r="N262" s="218"/>
      <c r="O262" s="218"/>
      <c r="P262" s="219">
        <f>P263</f>
        <v>0</v>
      </c>
      <c r="Q262" s="218"/>
      <c r="R262" s="219">
        <f>R263</f>
        <v>0</v>
      </c>
      <c r="S262" s="218"/>
      <c r="T262" s="220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1" t="s">
        <v>82</v>
      </c>
      <c r="AT262" s="222" t="s">
        <v>72</v>
      </c>
      <c r="AU262" s="222" t="s">
        <v>73</v>
      </c>
      <c r="AY262" s="221" t="s">
        <v>182</v>
      </c>
      <c r="BK262" s="223">
        <f>BK263</f>
        <v>0</v>
      </c>
    </row>
    <row r="263" s="12" customFormat="1" ht="22.8" customHeight="1">
      <c r="A263" s="12"/>
      <c r="B263" s="210"/>
      <c r="C263" s="211"/>
      <c r="D263" s="212" t="s">
        <v>72</v>
      </c>
      <c r="E263" s="224" t="s">
        <v>1051</v>
      </c>
      <c r="F263" s="224" t="s">
        <v>1052</v>
      </c>
      <c r="G263" s="211"/>
      <c r="H263" s="211"/>
      <c r="I263" s="214"/>
      <c r="J263" s="225">
        <f>BK263</f>
        <v>0</v>
      </c>
      <c r="K263" s="211"/>
      <c r="L263" s="216"/>
      <c r="M263" s="217"/>
      <c r="N263" s="218"/>
      <c r="O263" s="218"/>
      <c r="P263" s="219">
        <f>SUM(P264:P270)</f>
        <v>0</v>
      </c>
      <c r="Q263" s="218"/>
      <c r="R263" s="219">
        <f>SUM(R264:R270)</f>
        <v>0</v>
      </c>
      <c r="S263" s="218"/>
      <c r="T263" s="220">
        <f>SUM(T264:T270)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1" t="s">
        <v>82</v>
      </c>
      <c r="AT263" s="222" t="s">
        <v>72</v>
      </c>
      <c r="AU263" s="222" t="s">
        <v>80</v>
      </c>
      <c r="AY263" s="221" t="s">
        <v>182</v>
      </c>
      <c r="BK263" s="223">
        <f>SUM(BK264:BK270)</f>
        <v>0</v>
      </c>
    </row>
    <row r="264" s="2" customFormat="1" ht="33" customHeight="1">
      <c r="A264" s="37"/>
      <c r="B264" s="38"/>
      <c r="C264" s="226" t="s">
        <v>1053</v>
      </c>
      <c r="D264" s="226" t="s">
        <v>184</v>
      </c>
      <c r="E264" s="227" t="s">
        <v>1054</v>
      </c>
      <c r="F264" s="228" t="s">
        <v>1055</v>
      </c>
      <c r="G264" s="229" t="s">
        <v>214</v>
      </c>
      <c r="H264" s="230">
        <v>84</v>
      </c>
      <c r="I264" s="231"/>
      <c r="J264" s="232">
        <f>ROUND(I264*H264,2)</f>
        <v>0</v>
      </c>
      <c r="K264" s="233"/>
      <c r="L264" s="43"/>
      <c r="M264" s="234" t="s">
        <v>1</v>
      </c>
      <c r="N264" s="235" t="s">
        <v>38</v>
      </c>
      <c r="O264" s="90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8" t="s">
        <v>259</v>
      </c>
      <c r="AT264" s="238" t="s">
        <v>184</v>
      </c>
      <c r="AU264" s="238" t="s">
        <v>82</v>
      </c>
      <c r="AY264" s="16" t="s">
        <v>182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6" t="s">
        <v>80</v>
      </c>
      <c r="BK264" s="239">
        <f>ROUND(I264*H264,2)</f>
        <v>0</v>
      </c>
      <c r="BL264" s="16" t="s">
        <v>259</v>
      </c>
      <c r="BM264" s="238" t="s">
        <v>1056</v>
      </c>
    </row>
    <row r="265" s="13" customFormat="1">
      <c r="A265" s="13"/>
      <c r="B265" s="240"/>
      <c r="C265" s="241"/>
      <c r="D265" s="242" t="s">
        <v>190</v>
      </c>
      <c r="E265" s="243" t="s">
        <v>1</v>
      </c>
      <c r="F265" s="244" t="s">
        <v>940</v>
      </c>
      <c r="G265" s="241"/>
      <c r="H265" s="245">
        <v>20</v>
      </c>
      <c r="I265" s="246"/>
      <c r="J265" s="241"/>
      <c r="K265" s="241"/>
      <c r="L265" s="247"/>
      <c r="M265" s="248"/>
      <c r="N265" s="249"/>
      <c r="O265" s="249"/>
      <c r="P265" s="249"/>
      <c r="Q265" s="249"/>
      <c r="R265" s="249"/>
      <c r="S265" s="249"/>
      <c r="T265" s="25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1" t="s">
        <v>190</v>
      </c>
      <c r="AU265" s="251" t="s">
        <v>82</v>
      </c>
      <c r="AV265" s="13" t="s">
        <v>82</v>
      </c>
      <c r="AW265" s="13" t="s">
        <v>30</v>
      </c>
      <c r="AX265" s="13" t="s">
        <v>73</v>
      </c>
      <c r="AY265" s="251" t="s">
        <v>182</v>
      </c>
    </row>
    <row r="266" s="13" customFormat="1">
      <c r="A266" s="13"/>
      <c r="B266" s="240"/>
      <c r="C266" s="241"/>
      <c r="D266" s="242" t="s">
        <v>190</v>
      </c>
      <c r="E266" s="243" t="s">
        <v>1</v>
      </c>
      <c r="F266" s="244" t="s">
        <v>941</v>
      </c>
      <c r="G266" s="241"/>
      <c r="H266" s="245">
        <v>15</v>
      </c>
      <c r="I266" s="246"/>
      <c r="J266" s="241"/>
      <c r="K266" s="241"/>
      <c r="L266" s="247"/>
      <c r="M266" s="248"/>
      <c r="N266" s="249"/>
      <c r="O266" s="249"/>
      <c r="P266" s="249"/>
      <c r="Q266" s="249"/>
      <c r="R266" s="249"/>
      <c r="S266" s="249"/>
      <c r="T266" s="25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1" t="s">
        <v>190</v>
      </c>
      <c r="AU266" s="251" t="s">
        <v>82</v>
      </c>
      <c r="AV266" s="13" t="s">
        <v>82</v>
      </c>
      <c r="AW266" s="13" t="s">
        <v>30</v>
      </c>
      <c r="AX266" s="13" t="s">
        <v>73</v>
      </c>
      <c r="AY266" s="251" t="s">
        <v>182</v>
      </c>
    </row>
    <row r="267" s="13" customFormat="1">
      <c r="A267" s="13"/>
      <c r="B267" s="240"/>
      <c r="C267" s="241"/>
      <c r="D267" s="242" t="s">
        <v>190</v>
      </c>
      <c r="E267" s="243" t="s">
        <v>1</v>
      </c>
      <c r="F267" s="244" t="s">
        <v>942</v>
      </c>
      <c r="G267" s="241"/>
      <c r="H267" s="245">
        <v>15</v>
      </c>
      <c r="I267" s="246"/>
      <c r="J267" s="241"/>
      <c r="K267" s="241"/>
      <c r="L267" s="247"/>
      <c r="M267" s="248"/>
      <c r="N267" s="249"/>
      <c r="O267" s="249"/>
      <c r="P267" s="249"/>
      <c r="Q267" s="249"/>
      <c r="R267" s="249"/>
      <c r="S267" s="249"/>
      <c r="T267" s="25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1" t="s">
        <v>190</v>
      </c>
      <c r="AU267" s="251" t="s">
        <v>82</v>
      </c>
      <c r="AV267" s="13" t="s">
        <v>82</v>
      </c>
      <c r="AW267" s="13" t="s">
        <v>30</v>
      </c>
      <c r="AX267" s="13" t="s">
        <v>73</v>
      </c>
      <c r="AY267" s="251" t="s">
        <v>182</v>
      </c>
    </row>
    <row r="268" s="13" customFormat="1">
      <c r="A268" s="13"/>
      <c r="B268" s="240"/>
      <c r="C268" s="241"/>
      <c r="D268" s="242" t="s">
        <v>190</v>
      </c>
      <c r="E268" s="243" t="s">
        <v>1</v>
      </c>
      <c r="F268" s="244" t="s">
        <v>943</v>
      </c>
      <c r="G268" s="241"/>
      <c r="H268" s="245">
        <v>10</v>
      </c>
      <c r="I268" s="246"/>
      <c r="J268" s="241"/>
      <c r="K268" s="241"/>
      <c r="L268" s="247"/>
      <c r="M268" s="248"/>
      <c r="N268" s="249"/>
      <c r="O268" s="249"/>
      <c r="P268" s="249"/>
      <c r="Q268" s="249"/>
      <c r="R268" s="249"/>
      <c r="S268" s="249"/>
      <c r="T268" s="25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1" t="s">
        <v>190</v>
      </c>
      <c r="AU268" s="251" t="s">
        <v>82</v>
      </c>
      <c r="AV268" s="13" t="s">
        <v>82</v>
      </c>
      <c r="AW268" s="13" t="s">
        <v>30</v>
      </c>
      <c r="AX268" s="13" t="s">
        <v>73</v>
      </c>
      <c r="AY268" s="251" t="s">
        <v>182</v>
      </c>
    </row>
    <row r="269" s="13" customFormat="1">
      <c r="A269" s="13"/>
      <c r="B269" s="240"/>
      <c r="C269" s="241"/>
      <c r="D269" s="242" t="s">
        <v>190</v>
      </c>
      <c r="E269" s="243" t="s">
        <v>1</v>
      </c>
      <c r="F269" s="244" t="s">
        <v>1057</v>
      </c>
      <c r="G269" s="241"/>
      <c r="H269" s="245">
        <v>24</v>
      </c>
      <c r="I269" s="246"/>
      <c r="J269" s="241"/>
      <c r="K269" s="241"/>
      <c r="L269" s="247"/>
      <c r="M269" s="248"/>
      <c r="N269" s="249"/>
      <c r="O269" s="249"/>
      <c r="P269" s="249"/>
      <c r="Q269" s="249"/>
      <c r="R269" s="249"/>
      <c r="S269" s="249"/>
      <c r="T269" s="25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1" t="s">
        <v>190</v>
      </c>
      <c r="AU269" s="251" t="s">
        <v>82</v>
      </c>
      <c r="AV269" s="13" t="s">
        <v>82</v>
      </c>
      <c r="AW269" s="13" t="s">
        <v>30</v>
      </c>
      <c r="AX269" s="13" t="s">
        <v>73</v>
      </c>
      <c r="AY269" s="251" t="s">
        <v>182</v>
      </c>
    </row>
    <row r="270" s="14" customFormat="1">
      <c r="A270" s="14"/>
      <c r="B270" s="275"/>
      <c r="C270" s="276"/>
      <c r="D270" s="242" t="s">
        <v>190</v>
      </c>
      <c r="E270" s="277" t="s">
        <v>1</v>
      </c>
      <c r="F270" s="278" t="s">
        <v>540</v>
      </c>
      <c r="G270" s="276"/>
      <c r="H270" s="279">
        <v>84</v>
      </c>
      <c r="I270" s="280"/>
      <c r="J270" s="276"/>
      <c r="K270" s="276"/>
      <c r="L270" s="281"/>
      <c r="M270" s="282"/>
      <c r="N270" s="283"/>
      <c r="O270" s="283"/>
      <c r="P270" s="283"/>
      <c r="Q270" s="283"/>
      <c r="R270" s="283"/>
      <c r="S270" s="283"/>
      <c r="T270" s="28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85" t="s">
        <v>190</v>
      </c>
      <c r="AU270" s="285" t="s">
        <v>82</v>
      </c>
      <c r="AV270" s="14" t="s">
        <v>188</v>
      </c>
      <c r="AW270" s="14" t="s">
        <v>30</v>
      </c>
      <c r="AX270" s="14" t="s">
        <v>80</v>
      </c>
      <c r="AY270" s="285" t="s">
        <v>182</v>
      </c>
    </row>
    <row r="271" s="12" customFormat="1" ht="25.92" customHeight="1">
      <c r="A271" s="12"/>
      <c r="B271" s="210"/>
      <c r="C271" s="211"/>
      <c r="D271" s="212" t="s">
        <v>72</v>
      </c>
      <c r="E271" s="213" t="s">
        <v>317</v>
      </c>
      <c r="F271" s="213" t="s">
        <v>318</v>
      </c>
      <c r="G271" s="211"/>
      <c r="H271" s="211"/>
      <c r="I271" s="214"/>
      <c r="J271" s="215">
        <f>BK271</f>
        <v>0</v>
      </c>
      <c r="K271" s="211"/>
      <c r="L271" s="216"/>
      <c r="M271" s="217"/>
      <c r="N271" s="218"/>
      <c r="O271" s="218"/>
      <c r="P271" s="219">
        <f>SUM(P272:P273)</f>
        <v>0</v>
      </c>
      <c r="Q271" s="218"/>
      <c r="R271" s="219">
        <f>SUM(R272:R273)</f>
        <v>0</v>
      </c>
      <c r="S271" s="218"/>
      <c r="T271" s="220">
        <f>SUM(T272:T273)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1" t="s">
        <v>188</v>
      </c>
      <c r="AT271" s="222" t="s">
        <v>72</v>
      </c>
      <c r="AU271" s="222" t="s">
        <v>73</v>
      </c>
      <c r="AY271" s="221" t="s">
        <v>182</v>
      </c>
      <c r="BK271" s="223">
        <f>SUM(BK272:BK273)</f>
        <v>0</v>
      </c>
    </row>
    <row r="272" s="2" customFormat="1" ht="16.5" customHeight="1">
      <c r="A272" s="37"/>
      <c r="B272" s="38"/>
      <c r="C272" s="226" t="s">
        <v>1058</v>
      </c>
      <c r="D272" s="226" t="s">
        <v>184</v>
      </c>
      <c r="E272" s="227" t="s">
        <v>320</v>
      </c>
      <c r="F272" s="228" t="s">
        <v>321</v>
      </c>
      <c r="G272" s="229" t="s">
        <v>322</v>
      </c>
      <c r="H272" s="230">
        <v>16</v>
      </c>
      <c r="I272" s="231"/>
      <c r="J272" s="232">
        <f>ROUND(I272*H272,2)</f>
        <v>0</v>
      </c>
      <c r="K272" s="233"/>
      <c r="L272" s="43"/>
      <c r="M272" s="234" t="s">
        <v>1</v>
      </c>
      <c r="N272" s="235" t="s">
        <v>38</v>
      </c>
      <c r="O272" s="90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8" t="s">
        <v>323</v>
      </c>
      <c r="AT272" s="238" t="s">
        <v>184</v>
      </c>
      <c r="AU272" s="238" t="s">
        <v>80</v>
      </c>
      <c r="AY272" s="16" t="s">
        <v>182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6" t="s">
        <v>80</v>
      </c>
      <c r="BK272" s="239">
        <f>ROUND(I272*H272,2)</f>
        <v>0</v>
      </c>
      <c r="BL272" s="16" t="s">
        <v>323</v>
      </c>
      <c r="BM272" s="238" t="s">
        <v>1059</v>
      </c>
    </row>
    <row r="273" s="13" customFormat="1">
      <c r="A273" s="13"/>
      <c r="B273" s="240"/>
      <c r="C273" s="241"/>
      <c r="D273" s="242" t="s">
        <v>190</v>
      </c>
      <c r="E273" s="243" t="s">
        <v>1</v>
      </c>
      <c r="F273" s="244" t="s">
        <v>1060</v>
      </c>
      <c r="G273" s="241"/>
      <c r="H273" s="245">
        <v>16</v>
      </c>
      <c r="I273" s="246"/>
      <c r="J273" s="241"/>
      <c r="K273" s="241"/>
      <c r="L273" s="247"/>
      <c r="M273" s="248"/>
      <c r="N273" s="249"/>
      <c r="O273" s="249"/>
      <c r="P273" s="249"/>
      <c r="Q273" s="249"/>
      <c r="R273" s="249"/>
      <c r="S273" s="249"/>
      <c r="T273" s="25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1" t="s">
        <v>190</v>
      </c>
      <c r="AU273" s="251" t="s">
        <v>80</v>
      </c>
      <c r="AV273" s="13" t="s">
        <v>82</v>
      </c>
      <c r="AW273" s="13" t="s">
        <v>30</v>
      </c>
      <c r="AX273" s="13" t="s">
        <v>80</v>
      </c>
      <c r="AY273" s="251" t="s">
        <v>182</v>
      </c>
    </row>
    <row r="274" s="12" customFormat="1" ht="25.92" customHeight="1">
      <c r="A274" s="12"/>
      <c r="B274" s="210"/>
      <c r="C274" s="211"/>
      <c r="D274" s="212" t="s">
        <v>72</v>
      </c>
      <c r="E274" s="213" t="s">
        <v>326</v>
      </c>
      <c r="F274" s="213" t="s">
        <v>327</v>
      </c>
      <c r="G274" s="211"/>
      <c r="H274" s="211"/>
      <c r="I274" s="214"/>
      <c r="J274" s="215">
        <f>BK274</f>
        <v>0</v>
      </c>
      <c r="K274" s="211"/>
      <c r="L274" s="216"/>
      <c r="M274" s="217"/>
      <c r="N274" s="218"/>
      <c r="O274" s="218"/>
      <c r="P274" s="219">
        <f>SUM(P275:P276)</f>
        <v>0</v>
      </c>
      <c r="Q274" s="218"/>
      <c r="R274" s="219">
        <f>SUM(R275:R276)</f>
        <v>0</v>
      </c>
      <c r="S274" s="218"/>
      <c r="T274" s="220">
        <f>SUM(T275:T276)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1" t="s">
        <v>188</v>
      </c>
      <c r="AT274" s="222" t="s">
        <v>72</v>
      </c>
      <c r="AU274" s="222" t="s">
        <v>73</v>
      </c>
      <c r="AY274" s="221" t="s">
        <v>182</v>
      </c>
      <c r="BK274" s="223">
        <f>SUM(BK275:BK276)</f>
        <v>0</v>
      </c>
    </row>
    <row r="275" s="2" customFormat="1" ht="24.15" customHeight="1">
      <c r="A275" s="37"/>
      <c r="B275" s="38"/>
      <c r="C275" s="226" t="s">
        <v>1061</v>
      </c>
      <c r="D275" s="226" t="s">
        <v>184</v>
      </c>
      <c r="E275" s="227" t="s">
        <v>329</v>
      </c>
      <c r="F275" s="228" t="s">
        <v>330</v>
      </c>
      <c r="G275" s="229" t="s">
        <v>262</v>
      </c>
      <c r="H275" s="230">
        <v>1</v>
      </c>
      <c r="I275" s="231"/>
      <c r="J275" s="232">
        <f>ROUND(I275*H275,2)</f>
        <v>0</v>
      </c>
      <c r="K275" s="233"/>
      <c r="L275" s="43"/>
      <c r="M275" s="234" t="s">
        <v>1</v>
      </c>
      <c r="N275" s="235" t="s">
        <v>38</v>
      </c>
      <c r="O275" s="90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8" t="s">
        <v>323</v>
      </c>
      <c r="AT275" s="238" t="s">
        <v>184</v>
      </c>
      <c r="AU275" s="238" t="s">
        <v>80</v>
      </c>
      <c r="AY275" s="16" t="s">
        <v>182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6" t="s">
        <v>80</v>
      </c>
      <c r="BK275" s="239">
        <f>ROUND(I275*H275,2)</f>
        <v>0</v>
      </c>
      <c r="BL275" s="16" t="s">
        <v>323</v>
      </c>
      <c r="BM275" s="238" t="s">
        <v>1062</v>
      </c>
    </row>
    <row r="276" s="13" customFormat="1">
      <c r="A276" s="13"/>
      <c r="B276" s="240"/>
      <c r="C276" s="241"/>
      <c r="D276" s="242" t="s">
        <v>190</v>
      </c>
      <c r="E276" s="243" t="s">
        <v>1</v>
      </c>
      <c r="F276" s="244" t="s">
        <v>1063</v>
      </c>
      <c r="G276" s="241"/>
      <c r="H276" s="245">
        <v>1</v>
      </c>
      <c r="I276" s="246"/>
      <c r="J276" s="241"/>
      <c r="K276" s="241"/>
      <c r="L276" s="247"/>
      <c r="M276" s="263"/>
      <c r="N276" s="264"/>
      <c r="O276" s="264"/>
      <c r="P276" s="264"/>
      <c r="Q276" s="264"/>
      <c r="R276" s="264"/>
      <c r="S276" s="264"/>
      <c r="T276" s="26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1" t="s">
        <v>190</v>
      </c>
      <c r="AU276" s="251" t="s">
        <v>80</v>
      </c>
      <c r="AV276" s="13" t="s">
        <v>82</v>
      </c>
      <c r="AW276" s="13" t="s">
        <v>30</v>
      </c>
      <c r="AX276" s="13" t="s">
        <v>80</v>
      </c>
      <c r="AY276" s="251" t="s">
        <v>182</v>
      </c>
    </row>
    <row r="277" s="2" customFormat="1" ht="6.96" customHeight="1">
      <c r="A277" s="37"/>
      <c r="B277" s="65"/>
      <c r="C277" s="66"/>
      <c r="D277" s="66"/>
      <c r="E277" s="66"/>
      <c r="F277" s="66"/>
      <c r="G277" s="66"/>
      <c r="H277" s="66"/>
      <c r="I277" s="66"/>
      <c r="J277" s="66"/>
      <c r="K277" s="66"/>
      <c r="L277" s="43"/>
      <c r="M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</row>
  </sheetData>
  <sheetProtection sheet="1" autoFilter="0" formatColumns="0" formatRows="0" objects="1" scenarios="1" spinCount="100000" saltValue="ZO+5ELiP1e2ffDXESaJkTW8fKNUes/0qZzrEDolnbo7Fh0X6z4GDVRDCJnJemBOtOH/4KIM6+ol/hEdefq3aEg==" hashValue="k1+FdFSSVjSqdN1b/zgu81Lr9r/Sf5izB/GIdMK2NGD/E8hToxtz041mwmF6+afOR5n12IMNm6QXvAttWsdy4w==" algorithmName="SHA-512" password="CC35"/>
  <autoFilter ref="C131:K27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135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hidden="1" s="1" customFormat="1" ht="24.96" customHeight="1">
      <c r="B4" s="19"/>
      <c r="D4" s="147" t="s">
        <v>145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propustků na TU 1611</v>
      </c>
      <c r="F7" s="149"/>
      <c r="G7" s="149"/>
      <c r="H7" s="149"/>
      <c r="L7" s="19"/>
    </row>
    <row r="8" hidden="1" s="1" customFormat="1" ht="12" customHeight="1">
      <c r="B8" s="19"/>
      <c r="D8" s="149" t="s">
        <v>146</v>
      </c>
      <c r="L8" s="19"/>
    </row>
    <row r="9" hidden="1" s="2" customFormat="1" ht="16.5" customHeight="1">
      <c r="A9" s="37"/>
      <c r="B9" s="43"/>
      <c r="C9" s="37"/>
      <c r="D9" s="37"/>
      <c r="E9" s="150" t="s">
        <v>857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148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1064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12. 8. 2022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ROUND(J126,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ROUND((SUM(BE126:BE144)),  2)</f>
        <v>0</v>
      </c>
      <c r="G35" s="37"/>
      <c r="H35" s="37"/>
      <c r="I35" s="163">
        <v>0.20999999999999999</v>
      </c>
      <c r="J35" s="162">
        <f>ROUND(((SUM(BE126:BE144))*I35),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39</v>
      </c>
      <c r="F36" s="162">
        <f>ROUND((SUM(BF126:BF144)),  2)</f>
        <v>0</v>
      </c>
      <c r="G36" s="37"/>
      <c r="H36" s="37"/>
      <c r="I36" s="163">
        <v>0.14999999999999999</v>
      </c>
      <c r="J36" s="162">
        <f>ROUND(((SUM(BF126:BF144))*I36),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ROUND((SUM(BG126:BG144)),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ROUND((SUM(BH126:BH144)),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ROUND((SUM(BI126:BI144)),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propustků na TU 1611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857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148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2022/08/6.2/SO 06 - VRN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12. 8. 2022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151</v>
      </c>
      <c r="D96" s="184"/>
      <c r="E96" s="184"/>
      <c r="F96" s="184"/>
      <c r="G96" s="184"/>
      <c r="H96" s="184"/>
      <c r="I96" s="184"/>
      <c r="J96" s="185" t="s">
        <v>152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153</v>
      </c>
      <c r="D98" s="39"/>
      <c r="E98" s="39"/>
      <c r="F98" s="39"/>
      <c r="G98" s="39"/>
      <c r="H98" s="39"/>
      <c r="I98" s="39"/>
      <c r="J98" s="109">
        <f>J126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154</v>
      </c>
    </row>
    <row r="99" hidden="1" s="9" customFormat="1" ht="24.96" customHeight="1">
      <c r="A99" s="9"/>
      <c r="B99" s="187"/>
      <c r="C99" s="188"/>
      <c r="D99" s="189" t="s">
        <v>155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156</v>
      </c>
      <c r="E100" s="195"/>
      <c r="F100" s="195"/>
      <c r="G100" s="195"/>
      <c r="H100" s="195"/>
      <c r="I100" s="195"/>
      <c r="J100" s="196">
        <f>J128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87"/>
      <c r="C101" s="188"/>
      <c r="D101" s="189" t="s">
        <v>450</v>
      </c>
      <c r="E101" s="190"/>
      <c r="F101" s="190"/>
      <c r="G101" s="190"/>
      <c r="H101" s="190"/>
      <c r="I101" s="190"/>
      <c r="J101" s="191">
        <f>J130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3"/>
      <c r="C102" s="132"/>
      <c r="D102" s="194" t="s">
        <v>451</v>
      </c>
      <c r="E102" s="195"/>
      <c r="F102" s="195"/>
      <c r="G102" s="195"/>
      <c r="H102" s="195"/>
      <c r="I102" s="195"/>
      <c r="J102" s="196">
        <f>J131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3"/>
      <c r="C103" s="132"/>
      <c r="D103" s="194" t="s">
        <v>452</v>
      </c>
      <c r="E103" s="195"/>
      <c r="F103" s="195"/>
      <c r="G103" s="195"/>
      <c r="H103" s="195"/>
      <c r="I103" s="195"/>
      <c r="J103" s="196">
        <f>J138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3"/>
      <c r="C104" s="132"/>
      <c r="D104" s="194" t="s">
        <v>1065</v>
      </c>
      <c r="E104" s="195"/>
      <c r="F104" s="195"/>
      <c r="G104" s="195"/>
      <c r="H104" s="195"/>
      <c r="I104" s="195"/>
      <c r="J104" s="196">
        <f>J142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hidden="1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hidden="1"/>
    <row r="108" hidden="1"/>
    <row r="109" hidden="1"/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167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Oprava propustků na TU 1611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0"/>
      <c r="C115" s="31" t="s">
        <v>146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2" t="s">
        <v>857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148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E11</f>
        <v>2022/08/6.2/SO 06 - VRN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F14</f>
        <v xml:space="preserve"> </v>
      </c>
      <c r="G120" s="39"/>
      <c r="H120" s="39"/>
      <c r="I120" s="31" t="s">
        <v>22</v>
      </c>
      <c r="J120" s="78" t="str">
        <f>IF(J14="","",J14)</f>
        <v>12. 8. 2022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E17</f>
        <v xml:space="preserve"> </v>
      </c>
      <c r="G122" s="39"/>
      <c r="H122" s="39"/>
      <c r="I122" s="31" t="s">
        <v>29</v>
      </c>
      <c r="J122" s="35" t="str">
        <f>E23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9"/>
      <c r="E123" s="39"/>
      <c r="F123" s="26" t="str">
        <f>IF(E20="","",E20)</f>
        <v>Vyplň údaj</v>
      </c>
      <c r="G123" s="39"/>
      <c r="H123" s="39"/>
      <c r="I123" s="31" t="s">
        <v>31</v>
      </c>
      <c r="J123" s="35" t="str">
        <f>E26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8"/>
      <c r="B125" s="199"/>
      <c r="C125" s="200" t="s">
        <v>168</v>
      </c>
      <c r="D125" s="201" t="s">
        <v>58</v>
      </c>
      <c r="E125" s="201" t="s">
        <v>54</v>
      </c>
      <c r="F125" s="201" t="s">
        <v>55</v>
      </c>
      <c r="G125" s="201" t="s">
        <v>169</v>
      </c>
      <c r="H125" s="201" t="s">
        <v>170</v>
      </c>
      <c r="I125" s="201" t="s">
        <v>171</v>
      </c>
      <c r="J125" s="202" t="s">
        <v>152</v>
      </c>
      <c r="K125" s="203" t="s">
        <v>172</v>
      </c>
      <c r="L125" s="204"/>
      <c r="M125" s="99" t="s">
        <v>1</v>
      </c>
      <c r="N125" s="100" t="s">
        <v>37</v>
      </c>
      <c r="O125" s="100" t="s">
        <v>173</v>
      </c>
      <c r="P125" s="100" t="s">
        <v>174</v>
      </c>
      <c r="Q125" s="100" t="s">
        <v>175</v>
      </c>
      <c r="R125" s="100" t="s">
        <v>176</v>
      </c>
      <c r="S125" s="100" t="s">
        <v>177</v>
      </c>
      <c r="T125" s="101" t="s">
        <v>178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7"/>
      <c r="B126" s="38"/>
      <c r="C126" s="106" t="s">
        <v>179</v>
      </c>
      <c r="D126" s="39"/>
      <c r="E126" s="39"/>
      <c r="F126" s="39"/>
      <c r="G126" s="39"/>
      <c r="H126" s="39"/>
      <c r="I126" s="39"/>
      <c r="J126" s="205">
        <f>BK126</f>
        <v>0</v>
      </c>
      <c r="K126" s="39"/>
      <c r="L126" s="43"/>
      <c r="M126" s="102"/>
      <c r="N126" s="206"/>
      <c r="O126" s="103"/>
      <c r="P126" s="207">
        <f>P127+P130</f>
        <v>0</v>
      </c>
      <c r="Q126" s="103"/>
      <c r="R126" s="207">
        <f>R127+R130</f>
        <v>0</v>
      </c>
      <c r="S126" s="103"/>
      <c r="T126" s="208">
        <f>T127+T130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72</v>
      </c>
      <c r="AU126" s="16" t="s">
        <v>154</v>
      </c>
      <c r="BK126" s="209">
        <f>BK127+BK130</f>
        <v>0</v>
      </c>
    </row>
    <row r="127" s="12" customFormat="1" ht="25.92" customHeight="1">
      <c r="A127" s="12"/>
      <c r="B127" s="210"/>
      <c r="C127" s="211"/>
      <c r="D127" s="212" t="s">
        <v>72</v>
      </c>
      <c r="E127" s="213" t="s">
        <v>180</v>
      </c>
      <c r="F127" s="213" t="s">
        <v>181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</f>
        <v>0</v>
      </c>
      <c r="Q127" s="218"/>
      <c r="R127" s="219">
        <f>R128</f>
        <v>0</v>
      </c>
      <c r="S127" s="218"/>
      <c r="T127" s="22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72</v>
      </c>
      <c r="AU127" s="222" t="s">
        <v>73</v>
      </c>
      <c r="AY127" s="221" t="s">
        <v>182</v>
      </c>
      <c r="BK127" s="223">
        <f>BK128</f>
        <v>0</v>
      </c>
    </row>
    <row r="128" s="12" customFormat="1" ht="22.8" customHeight="1">
      <c r="A128" s="12"/>
      <c r="B128" s="210"/>
      <c r="C128" s="211"/>
      <c r="D128" s="212" t="s">
        <v>72</v>
      </c>
      <c r="E128" s="224" t="s">
        <v>80</v>
      </c>
      <c r="F128" s="224" t="s">
        <v>183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P129</f>
        <v>0</v>
      </c>
      <c r="Q128" s="218"/>
      <c r="R128" s="219">
        <f>R129</f>
        <v>0</v>
      </c>
      <c r="S128" s="218"/>
      <c r="T128" s="22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72</v>
      </c>
      <c r="AU128" s="222" t="s">
        <v>80</v>
      </c>
      <c r="AY128" s="221" t="s">
        <v>182</v>
      </c>
      <c r="BK128" s="223">
        <f>BK129</f>
        <v>0</v>
      </c>
    </row>
    <row r="129" s="2" customFormat="1" ht="24.15" customHeight="1">
      <c r="A129" s="37"/>
      <c r="B129" s="38"/>
      <c r="C129" s="226" t="s">
        <v>80</v>
      </c>
      <c r="D129" s="226" t="s">
        <v>184</v>
      </c>
      <c r="E129" s="227" t="s">
        <v>1066</v>
      </c>
      <c r="F129" s="228" t="s">
        <v>1067</v>
      </c>
      <c r="G129" s="229" t="s">
        <v>252</v>
      </c>
      <c r="H129" s="230">
        <v>12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38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188</v>
      </c>
      <c r="AT129" s="238" t="s">
        <v>184</v>
      </c>
      <c r="AU129" s="238" t="s">
        <v>82</v>
      </c>
      <c r="AY129" s="16" t="s">
        <v>182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80</v>
      </c>
      <c r="BK129" s="239">
        <f>ROUND(I129*H129,2)</f>
        <v>0</v>
      </c>
      <c r="BL129" s="16" t="s">
        <v>188</v>
      </c>
      <c r="BM129" s="238" t="s">
        <v>1068</v>
      </c>
    </row>
    <row r="130" s="12" customFormat="1" ht="25.92" customHeight="1">
      <c r="A130" s="12"/>
      <c r="B130" s="210"/>
      <c r="C130" s="211"/>
      <c r="D130" s="212" t="s">
        <v>72</v>
      </c>
      <c r="E130" s="213" t="s">
        <v>92</v>
      </c>
      <c r="F130" s="213" t="s">
        <v>453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P131+P138+P142</f>
        <v>0</v>
      </c>
      <c r="Q130" s="218"/>
      <c r="R130" s="219">
        <f>R131+R138+R142</f>
        <v>0</v>
      </c>
      <c r="S130" s="218"/>
      <c r="T130" s="220">
        <f>T131+T138+T142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203</v>
      </c>
      <c r="AT130" s="222" t="s">
        <v>72</v>
      </c>
      <c r="AU130" s="222" t="s">
        <v>73</v>
      </c>
      <c r="AY130" s="221" t="s">
        <v>182</v>
      </c>
      <c r="BK130" s="223">
        <f>BK131+BK138+BK142</f>
        <v>0</v>
      </c>
    </row>
    <row r="131" s="12" customFormat="1" ht="22.8" customHeight="1">
      <c r="A131" s="12"/>
      <c r="B131" s="210"/>
      <c r="C131" s="211"/>
      <c r="D131" s="212" t="s">
        <v>72</v>
      </c>
      <c r="E131" s="224" t="s">
        <v>454</v>
      </c>
      <c r="F131" s="224" t="s">
        <v>455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SUM(P132:P137)</f>
        <v>0</v>
      </c>
      <c r="Q131" s="218"/>
      <c r="R131" s="219">
        <f>SUM(R132:R137)</f>
        <v>0</v>
      </c>
      <c r="S131" s="218"/>
      <c r="T131" s="220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203</v>
      </c>
      <c r="AT131" s="222" t="s">
        <v>72</v>
      </c>
      <c r="AU131" s="222" t="s">
        <v>80</v>
      </c>
      <c r="AY131" s="221" t="s">
        <v>182</v>
      </c>
      <c r="BK131" s="223">
        <f>SUM(BK132:BK137)</f>
        <v>0</v>
      </c>
    </row>
    <row r="132" s="2" customFormat="1" ht="16.5" customHeight="1">
      <c r="A132" s="37"/>
      <c r="B132" s="38"/>
      <c r="C132" s="226" t="s">
        <v>82</v>
      </c>
      <c r="D132" s="226" t="s">
        <v>184</v>
      </c>
      <c r="E132" s="227" t="s">
        <v>456</v>
      </c>
      <c r="F132" s="228" t="s">
        <v>457</v>
      </c>
      <c r="G132" s="229" t="s">
        <v>458</v>
      </c>
      <c r="H132" s="230">
        <v>1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459</v>
      </c>
      <c r="AT132" s="238" t="s">
        <v>184</v>
      </c>
      <c r="AU132" s="238" t="s">
        <v>82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459</v>
      </c>
      <c r="BM132" s="238" t="s">
        <v>1069</v>
      </c>
    </row>
    <row r="133" s="2" customFormat="1">
      <c r="A133" s="37"/>
      <c r="B133" s="38"/>
      <c r="C133" s="39"/>
      <c r="D133" s="242" t="s">
        <v>381</v>
      </c>
      <c r="E133" s="39"/>
      <c r="F133" s="266" t="s">
        <v>461</v>
      </c>
      <c r="G133" s="39"/>
      <c r="H133" s="39"/>
      <c r="I133" s="267"/>
      <c r="J133" s="39"/>
      <c r="K133" s="39"/>
      <c r="L133" s="43"/>
      <c r="M133" s="268"/>
      <c r="N133" s="269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381</v>
      </c>
      <c r="AU133" s="16" t="s">
        <v>82</v>
      </c>
    </row>
    <row r="134" s="2" customFormat="1" ht="16.5" customHeight="1">
      <c r="A134" s="37"/>
      <c r="B134" s="38"/>
      <c r="C134" s="226" t="s">
        <v>195</v>
      </c>
      <c r="D134" s="226" t="s">
        <v>184</v>
      </c>
      <c r="E134" s="227" t="s">
        <v>462</v>
      </c>
      <c r="F134" s="228" t="s">
        <v>463</v>
      </c>
      <c r="G134" s="229" t="s">
        <v>458</v>
      </c>
      <c r="H134" s="230">
        <v>1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38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459</v>
      </c>
      <c r="AT134" s="238" t="s">
        <v>184</v>
      </c>
      <c r="AU134" s="238" t="s">
        <v>82</v>
      </c>
      <c r="AY134" s="16" t="s">
        <v>182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80</v>
      </c>
      <c r="BK134" s="239">
        <f>ROUND(I134*H134,2)</f>
        <v>0</v>
      </c>
      <c r="BL134" s="16" t="s">
        <v>459</v>
      </c>
      <c r="BM134" s="238" t="s">
        <v>1070</v>
      </c>
    </row>
    <row r="135" s="2" customFormat="1">
      <c r="A135" s="37"/>
      <c r="B135" s="38"/>
      <c r="C135" s="39"/>
      <c r="D135" s="242" t="s">
        <v>381</v>
      </c>
      <c r="E135" s="39"/>
      <c r="F135" s="266" t="s">
        <v>465</v>
      </c>
      <c r="G135" s="39"/>
      <c r="H135" s="39"/>
      <c r="I135" s="267"/>
      <c r="J135" s="39"/>
      <c r="K135" s="39"/>
      <c r="L135" s="43"/>
      <c r="M135" s="268"/>
      <c r="N135" s="269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381</v>
      </c>
      <c r="AU135" s="16" t="s">
        <v>82</v>
      </c>
    </row>
    <row r="136" s="2" customFormat="1" ht="16.5" customHeight="1">
      <c r="A136" s="37"/>
      <c r="B136" s="38"/>
      <c r="C136" s="226" t="s">
        <v>188</v>
      </c>
      <c r="D136" s="226" t="s">
        <v>184</v>
      </c>
      <c r="E136" s="227" t="s">
        <v>1071</v>
      </c>
      <c r="F136" s="228" t="s">
        <v>1072</v>
      </c>
      <c r="G136" s="229" t="s">
        <v>458</v>
      </c>
      <c r="H136" s="230">
        <v>1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38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459</v>
      </c>
      <c r="AT136" s="238" t="s">
        <v>184</v>
      </c>
      <c r="AU136" s="238" t="s">
        <v>82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459</v>
      </c>
      <c r="BM136" s="238" t="s">
        <v>1073</v>
      </c>
    </row>
    <row r="137" s="13" customFormat="1">
      <c r="A137" s="13"/>
      <c r="B137" s="240"/>
      <c r="C137" s="241"/>
      <c r="D137" s="242" t="s">
        <v>190</v>
      </c>
      <c r="E137" s="243" t="s">
        <v>1</v>
      </c>
      <c r="F137" s="244" t="s">
        <v>1074</v>
      </c>
      <c r="G137" s="241"/>
      <c r="H137" s="245">
        <v>1</v>
      </c>
      <c r="I137" s="246"/>
      <c r="J137" s="241"/>
      <c r="K137" s="241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190</v>
      </c>
      <c r="AU137" s="251" t="s">
        <v>82</v>
      </c>
      <c r="AV137" s="13" t="s">
        <v>82</v>
      </c>
      <c r="AW137" s="13" t="s">
        <v>30</v>
      </c>
      <c r="AX137" s="13" t="s">
        <v>80</v>
      </c>
      <c r="AY137" s="251" t="s">
        <v>182</v>
      </c>
    </row>
    <row r="138" s="12" customFormat="1" ht="22.8" customHeight="1">
      <c r="A138" s="12"/>
      <c r="B138" s="210"/>
      <c r="C138" s="211"/>
      <c r="D138" s="212" t="s">
        <v>72</v>
      </c>
      <c r="E138" s="224" t="s">
        <v>466</v>
      </c>
      <c r="F138" s="224" t="s">
        <v>467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SUM(P139:P141)</f>
        <v>0</v>
      </c>
      <c r="Q138" s="218"/>
      <c r="R138" s="219">
        <f>SUM(R139:R141)</f>
        <v>0</v>
      </c>
      <c r="S138" s="218"/>
      <c r="T138" s="220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203</v>
      </c>
      <c r="AT138" s="222" t="s">
        <v>72</v>
      </c>
      <c r="AU138" s="222" t="s">
        <v>80</v>
      </c>
      <c r="AY138" s="221" t="s">
        <v>182</v>
      </c>
      <c r="BK138" s="223">
        <f>SUM(BK139:BK141)</f>
        <v>0</v>
      </c>
    </row>
    <row r="139" s="2" customFormat="1" ht="16.5" customHeight="1">
      <c r="A139" s="37"/>
      <c r="B139" s="38"/>
      <c r="C139" s="226" t="s">
        <v>203</v>
      </c>
      <c r="D139" s="226" t="s">
        <v>184</v>
      </c>
      <c r="E139" s="227" t="s">
        <v>468</v>
      </c>
      <c r="F139" s="228" t="s">
        <v>467</v>
      </c>
      <c r="G139" s="229" t="s">
        <v>458</v>
      </c>
      <c r="H139" s="230">
        <v>1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38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188</v>
      </c>
      <c r="AT139" s="238" t="s">
        <v>184</v>
      </c>
      <c r="AU139" s="238" t="s">
        <v>82</v>
      </c>
      <c r="AY139" s="16" t="s">
        <v>182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80</v>
      </c>
      <c r="BK139" s="239">
        <f>ROUND(I139*H139,2)</f>
        <v>0</v>
      </c>
      <c r="BL139" s="16" t="s">
        <v>188</v>
      </c>
      <c r="BM139" s="238" t="s">
        <v>1075</v>
      </c>
    </row>
    <row r="140" s="2" customFormat="1" ht="16.5" customHeight="1">
      <c r="A140" s="37"/>
      <c r="B140" s="38"/>
      <c r="C140" s="226" t="s">
        <v>207</v>
      </c>
      <c r="D140" s="226" t="s">
        <v>184</v>
      </c>
      <c r="E140" s="227" t="s">
        <v>477</v>
      </c>
      <c r="F140" s="228" t="s">
        <v>478</v>
      </c>
      <c r="G140" s="229" t="s">
        <v>458</v>
      </c>
      <c r="H140" s="230">
        <v>1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188</v>
      </c>
      <c r="AT140" s="238" t="s">
        <v>184</v>
      </c>
      <c r="AU140" s="238" t="s">
        <v>82</v>
      </c>
      <c r="AY140" s="16" t="s">
        <v>182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188</v>
      </c>
      <c r="BM140" s="238" t="s">
        <v>1076</v>
      </c>
    </row>
    <row r="141" s="2" customFormat="1" ht="16.5" customHeight="1">
      <c r="A141" s="37"/>
      <c r="B141" s="38"/>
      <c r="C141" s="226" t="s">
        <v>211</v>
      </c>
      <c r="D141" s="226" t="s">
        <v>184</v>
      </c>
      <c r="E141" s="227" t="s">
        <v>480</v>
      </c>
      <c r="F141" s="228" t="s">
        <v>481</v>
      </c>
      <c r="G141" s="229" t="s">
        <v>458</v>
      </c>
      <c r="H141" s="230">
        <v>1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38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188</v>
      </c>
      <c r="AT141" s="238" t="s">
        <v>184</v>
      </c>
      <c r="AU141" s="238" t="s">
        <v>82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188</v>
      </c>
      <c r="BM141" s="238" t="s">
        <v>1077</v>
      </c>
    </row>
    <row r="142" s="12" customFormat="1" ht="22.8" customHeight="1">
      <c r="A142" s="12"/>
      <c r="B142" s="210"/>
      <c r="C142" s="211"/>
      <c r="D142" s="212" t="s">
        <v>72</v>
      </c>
      <c r="E142" s="224" t="s">
        <v>1078</v>
      </c>
      <c r="F142" s="224" t="s">
        <v>1079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SUM(P143:P144)</f>
        <v>0</v>
      </c>
      <c r="Q142" s="218"/>
      <c r="R142" s="219">
        <f>SUM(R143:R144)</f>
        <v>0</v>
      </c>
      <c r="S142" s="218"/>
      <c r="T142" s="220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203</v>
      </c>
      <c r="AT142" s="222" t="s">
        <v>72</v>
      </c>
      <c r="AU142" s="222" t="s">
        <v>80</v>
      </c>
      <c r="AY142" s="221" t="s">
        <v>182</v>
      </c>
      <c r="BK142" s="223">
        <f>SUM(BK143:BK144)</f>
        <v>0</v>
      </c>
    </row>
    <row r="143" s="2" customFormat="1" ht="16.5" customHeight="1">
      <c r="A143" s="37"/>
      <c r="B143" s="38"/>
      <c r="C143" s="226" t="s">
        <v>217</v>
      </c>
      <c r="D143" s="226" t="s">
        <v>184</v>
      </c>
      <c r="E143" s="227" t="s">
        <v>1080</v>
      </c>
      <c r="F143" s="228" t="s">
        <v>1081</v>
      </c>
      <c r="G143" s="229" t="s">
        <v>458</v>
      </c>
      <c r="H143" s="230">
        <v>48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38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188</v>
      </c>
      <c r="AT143" s="238" t="s">
        <v>184</v>
      </c>
      <c r="AU143" s="238" t="s">
        <v>82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188</v>
      </c>
      <c r="BM143" s="238" t="s">
        <v>1082</v>
      </c>
    </row>
    <row r="144" s="2" customFormat="1">
      <c r="A144" s="37"/>
      <c r="B144" s="38"/>
      <c r="C144" s="39"/>
      <c r="D144" s="242" t="s">
        <v>381</v>
      </c>
      <c r="E144" s="39"/>
      <c r="F144" s="266" t="s">
        <v>1083</v>
      </c>
      <c r="G144" s="39"/>
      <c r="H144" s="39"/>
      <c r="I144" s="267"/>
      <c r="J144" s="39"/>
      <c r="K144" s="39"/>
      <c r="L144" s="43"/>
      <c r="M144" s="286"/>
      <c r="N144" s="287"/>
      <c r="O144" s="272"/>
      <c r="P144" s="272"/>
      <c r="Q144" s="272"/>
      <c r="R144" s="272"/>
      <c r="S144" s="272"/>
      <c r="T144" s="288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381</v>
      </c>
      <c r="AU144" s="16" t="s">
        <v>82</v>
      </c>
    </row>
    <row r="145" s="2" customFormat="1" ht="6.96" customHeight="1">
      <c r="A145" s="37"/>
      <c r="B145" s="65"/>
      <c r="C145" s="66"/>
      <c r="D145" s="66"/>
      <c r="E145" s="66"/>
      <c r="F145" s="66"/>
      <c r="G145" s="66"/>
      <c r="H145" s="66"/>
      <c r="I145" s="66"/>
      <c r="J145" s="66"/>
      <c r="K145" s="66"/>
      <c r="L145" s="43"/>
      <c r="M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</sheetData>
  <sheetProtection sheet="1" autoFilter="0" formatColumns="0" formatRows="0" objects="1" scenarios="1" spinCount="100000" saltValue="KE7d832vuJaEkt6/GGKkGsRaMFzfkaNRbJdA80BUcQloOWyMZwwGCYxyILq+Ubaa6e2ASSEPK3lO0M62iQHNhg==" hashValue="hb6uspxU41W7E5FNo0wpPeIZ3Ti4GHoaPeKd2EXkb6BH1SfKj1BeeYcDFlE2xXsKSbqOvoKPoOOsRBW/b0BNpQ==" algorithmName="SHA-512" password="CC35"/>
  <autoFilter ref="C125:K1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140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hidden="1" s="1" customFormat="1" ht="24.96" customHeight="1">
      <c r="B4" s="19"/>
      <c r="D4" s="147" t="s">
        <v>145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propustků na TU 1611</v>
      </c>
      <c r="F7" s="149"/>
      <c r="G7" s="149"/>
      <c r="H7" s="149"/>
      <c r="L7" s="19"/>
    </row>
    <row r="8" hidden="1" s="1" customFormat="1" ht="12" customHeight="1">
      <c r="B8" s="19"/>
      <c r="D8" s="149" t="s">
        <v>146</v>
      </c>
      <c r="L8" s="19"/>
    </row>
    <row r="9" hidden="1" s="2" customFormat="1" ht="16.5" customHeight="1">
      <c r="A9" s="37"/>
      <c r="B9" s="43"/>
      <c r="C9" s="37"/>
      <c r="D9" s="37"/>
      <c r="E9" s="150" t="s">
        <v>1084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148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1085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12. 8. 2022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ROUND((SUM(BE130:BE197)),  2)</f>
        <v>0</v>
      </c>
      <c r="G35" s="37"/>
      <c r="H35" s="37"/>
      <c r="I35" s="163">
        <v>0.20999999999999999</v>
      </c>
      <c r="J35" s="162">
        <f>ROUND(((SUM(BE130:BE197))*I35),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39</v>
      </c>
      <c r="F36" s="162">
        <f>ROUND((SUM(BF130:BF197)),  2)</f>
        <v>0</v>
      </c>
      <c r="G36" s="37"/>
      <c r="H36" s="37"/>
      <c r="I36" s="163">
        <v>0.14999999999999999</v>
      </c>
      <c r="J36" s="162">
        <f>ROUND(((SUM(BF130:BF197))*I36),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ROUND((SUM(BG130:BG197)),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ROUND((SUM(BH130:BH197)),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ROUND((SUM(BI130:BI197)),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propustků na TU 1611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1084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148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2022/08/7.1/SO 07 - Stavební část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12. 8. 2022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151</v>
      </c>
      <c r="D96" s="184"/>
      <c r="E96" s="184"/>
      <c r="F96" s="184"/>
      <c r="G96" s="184"/>
      <c r="H96" s="184"/>
      <c r="I96" s="184"/>
      <c r="J96" s="185" t="s">
        <v>152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153</v>
      </c>
      <c r="D98" s="39"/>
      <c r="E98" s="39"/>
      <c r="F98" s="39"/>
      <c r="G98" s="39"/>
      <c r="H98" s="39"/>
      <c r="I98" s="39"/>
      <c r="J98" s="109">
        <f>J130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154</v>
      </c>
    </row>
    <row r="99" hidden="1" s="9" customFormat="1" ht="24.96" customHeight="1">
      <c r="A99" s="9"/>
      <c r="B99" s="187"/>
      <c r="C99" s="188"/>
      <c r="D99" s="189" t="s">
        <v>155</v>
      </c>
      <c r="E99" s="190"/>
      <c r="F99" s="190"/>
      <c r="G99" s="190"/>
      <c r="H99" s="190"/>
      <c r="I99" s="190"/>
      <c r="J99" s="191">
        <f>J131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156</v>
      </c>
      <c r="E100" s="195"/>
      <c r="F100" s="195"/>
      <c r="G100" s="195"/>
      <c r="H100" s="195"/>
      <c r="I100" s="195"/>
      <c r="J100" s="196">
        <f>J132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3"/>
      <c r="C101" s="132"/>
      <c r="D101" s="194" t="s">
        <v>159</v>
      </c>
      <c r="E101" s="195"/>
      <c r="F101" s="195"/>
      <c r="G101" s="195"/>
      <c r="H101" s="195"/>
      <c r="I101" s="195"/>
      <c r="J101" s="196">
        <f>J160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3"/>
      <c r="C102" s="132"/>
      <c r="D102" s="194" t="s">
        <v>160</v>
      </c>
      <c r="E102" s="195"/>
      <c r="F102" s="195"/>
      <c r="G102" s="195"/>
      <c r="H102" s="195"/>
      <c r="I102" s="195"/>
      <c r="J102" s="196">
        <f>J167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3"/>
      <c r="C103" s="132"/>
      <c r="D103" s="194" t="s">
        <v>161</v>
      </c>
      <c r="E103" s="195"/>
      <c r="F103" s="195"/>
      <c r="G103" s="195"/>
      <c r="H103" s="195"/>
      <c r="I103" s="195"/>
      <c r="J103" s="196">
        <f>J178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3"/>
      <c r="C104" s="132"/>
      <c r="D104" s="194" t="s">
        <v>162</v>
      </c>
      <c r="E104" s="195"/>
      <c r="F104" s="195"/>
      <c r="G104" s="195"/>
      <c r="H104" s="195"/>
      <c r="I104" s="195"/>
      <c r="J104" s="196">
        <f>J185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87"/>
      <c r="C105" s="188"/>
      <c r="D105" s="189" t="s">
        <v>163</v>
      </c>
      <c r="E105" s="190"/>
      <c r="F105" s="190"/>
      <c r="G105" s="190"/>
      <c r="H105" s="190"/>
      <c r="I105" s="190"/>
      <c r="J105" s="191">
        <f>J187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93"/>
      <c r="C106" s="132"/>
      <c r="D106" s="194" t="s">
        <v>164</v>
      </c>
      <c r="E106" s="195"/>
      <c r="F106" s="195"/>
      <c r="G106" s="195"/>
      <c r="H106" s="195"/>
      <c r="I106" s="195"/>
      <c r="J106" s="196">
        <f>J188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87"/>
      <c r="C107" s="188"/>
      <c r="D107" s="189" t="s">
        <v>165</v>
      </c>
      <c r="E107" s="190"/>
      <c r="F107" s="190"/>
      <c r="G107" s="190"/>
      <c r="H107" s="190"/>
      <c r="I107" s="190"/>
      <c r="J107" s="191">
        <f>J190</f>
        <v>0</v>
      </c>
      <c r="K107" s="188"/>
      <c r="L107" s="19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9" customFormat="1" ht="24.96" customHeight="1">
      <c r="A108" s="9"/>
      <c r="B108" s="187"/>
      <c r="C108" s="188"/>
      <c r="D108" s="189" t="s">
        <v>166</v>
      </c>
      <c r="E108" s="190"/>
      <c r="F108" s="190"/>
      <c r="G108" s="190"/>
      <c r="H108" s="190"/>
      <c r="I108" s="190"/>
      <c r="J108" s="191">
        <f>J193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hidden="1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hidden="1"/>
    <row r="112" hidden="1"/>
    <row r="113" hidden="1"/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167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82" t="str">
        <f>E7</f>
        <v>Oprava propustků na TU 1611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" customFormat="1" ht="12" customHeight="1">
      <c r="B119" s="20"/>
      <c r="C119" s="31" t="s">
        <v>146</v>
      </c>
      <c r="D119" s="21"/>
      <c r="E119" s="21"/>
      <c r="F119" s="21"/>
      <c r="G119" s="21"/>
      <c r="H119" s="21"/>
      <c r="I119" s="21"/>
      <c r="J119" s="21"/>
      <c r="K119" s="21"/>
      <c r="L119" s="19"/>
    </row>
    <row r="120" s="2" customFormat="1" ht="16.5" customHeight="1">
      <c r="A120" s="37"/>
      <c r="B120" s="38"/>
      <c r="C120" s="39"/>
      <c r="D120" s="39"/>
      <c r="E120" s="182" t="s">
        <v>1084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148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E11</f>
        <v>2022/08/7.1/SO 07 - Stavební část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F14</f>
        <v xml:space="preserve"> </v>
      </c>
      <c r="G124" s="39"/>
      <c r="H124" s="39"/>
      <c r="I124" s="31" t="s">
        <v>22</v>
      </c>
      <c r="J124" s="78" t="str">
        <f>IF(J14="","",J14)</f>
        <v>12. 8. 2022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9"/>
      <c r="E126" s="39"/>
      <c r="F126" s="26" t="str">
        <f>E17</f>
        <v xml:space="preserve"> </v>
      </c>
      <c r="G126" s="39"/>
      <c r="H126" s="39"/>
      <c r="I126" s="31" t="s">
        <v>29</v>
      </c>
      <c r="J126" s="35" t="str">
        <f>E23</f>
        <v xml:space="preserve"> 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27</v>
      </c>
      <c r="D127" s="39"/>
      <c r="E127" s="39"/>
      <c r="F127" s="26" t="str">
        <f>IF(E20="","",E20)</f>
        <v>Vyplň údaj</v>
      </c>
      <c r="G127" s="39"/>
      <c r="H127" s="39"/>
      <c r="I127" s="31" t="s">
        <v>31</v>
      </c>
      <c r="J127" s="35" t="str">
        <f>E26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98"/>
      <c r="B129" s="199"/>
      <c r="C129" s="200" t="s">
        <v>168</v>
      </c>
      <c r="D129" s="201" t="s">
        <v>58</v>
      </c>
      <c r="E129" s="201" t="s">
        <v>54</v>
      </c>
      <c r="F129" s="201" t="s">
        <v>55</v>
      </c>
      <c r="G129" s="201" t="s">
        <v>169</v>
      </c>
      <c r="H129" s="201" t="s">
        <v>170</v>
      </c>
      <c r="I129" s="201" t="s">
        <v>171</v>
      </c>
      <c r="J129" s="202" t="s">
        <v>152</v>
      </c>
      <c r="K129" s="203" t="s">
        <v>172</v>
      </c>
      <c r="L129" s="204"/>
      <c r="M129" s="99" t="s">
        <v>1</v>
      </c>
      <c r="N129" s="100" t="s">
        <v>37</v>
      </c>
      <c r="O129" s="100" t="s">
        <v>173</v>
      </c>
      <c r="P129" s="100" t="s">
        <v>174</v>
      </c>
      <c r="Q129" s="100" t="s">
        <v>175</v>
      </c>
      <c r="R129" s="100" t="s">
        <v>176</v>
      </c>
      <c r="S129" s="100" t="s">
        <v>177</v>
      </c>
      <c r="T129" s="101" t="s">
        <v>178</v>
      </c>
      <c r="U129" s="198"/>
      <c r="V129" s="198"/>
      <c r="W129" s="198"/>
      <c r="X129" s="198"/>
      <c r="Y129" s="198"/>
      <c r="Z129" s="198"/>
      <c r="AA129" s="198"/>
      <c r="AB129" s="198"/>
      <c r="AC129" s="198"/>
      <c r="AD129" s="198"/>
      <c r="AE129" s="198"/>
    </row>
    <row r="130" s="2" customFormat="1" ht="22.8" customHeight="1">
      <c r="A130" s="37"/>
      <c r="B130" s="38"/>
      <c r="C130" s="106" t="s">
        <v>179</v>
      </c>
      <c r="D130" s="39"/>
      <c r="E130" s="39"/>
      <c r="F130" s="39"/>
      <c r="G130" s="39"/>
      <c r="H130" s="39"/>
      <c r="I130" s="39"/>
      <c r="J130" s="205">
        <f>BK130</f>
        <v>0</v>
      </c>
      <c r="K130" s="39"/>
      <c r="L130" s="43"/>
      <c r="M130" s="102"/>
      <c r="N130" s="206"/>
      <c r="O130" s="103"/>
      <c r="P130" s="207">
        <f>P131+P187+P190+P193</f>
        <v>0</v>
      </c>
      <c r="Q130" s="103"/>
      <c r="R130" s="207">
        <f>R131+R187+R190+R193</f>
        <v>97.597313400000004</v>
      </c>
      <c r="S130" s="103"/>
      <c r="T130" s="208">
        <f>T131+T187+T190+T193</f>
        <v>23.495640000000002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72</v>
      </c>
      <c r="AU130" s="16" t="s">
        <v>154</v>
      </c>
      <c r="BK130" s="209">
        <f>BK131+BK187+BK190+BK193</f>
        <v>0</v>
      </c>
    </row>
    <row r="131" s="12" customFormat="1" ht="25.92" customHeight="1">
      <c r="A131" s="12"/>
      <c r="B131" s="210"/>
      <c r="C131" s="211"/>
      <c r="D131" s="212" t="s">
        <v>72</v>
      </c>
      <c r="E131" s="213" t="s">
        <v>180</v>
      </c>
      <c r="F131" s="213" t="s">
        <v>181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P132+P160+P167+P178+P185</f>
        <v>0</v>
      </c>
      <c r="Q131" s="218"/>
      <c r="R131" s="219">
        <f>R132+R160+R167+R178+R185</f>
        <v>97.597313400000004</v>
      </c>
      <c r="S131" s="218"/>
      <c r="T131" s="220">
        <f>T132+T160+T167+T178+T185</f>
        <v>23.495640000000002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80</v>
      </c>
      <c r="AT131" s="222" t="s">
        <v>72</v>
      </c>
      <c r="AU131" s="222" t="s">
        <v>73</v>
      </c>
      <c r="AY131" s="221" t="s">
        <v>182</v>
      </c>
      <c r="BK131" s="223">
        <f>BK132+BK160+BK167+BK178+BK185</f>
        <v>0</v>
      </c>
    </row>
    <row r="132" s="12" customFormat="1" ht="22.8" customHeight="1">
      <c r="A132" s="12"/>
      <c r="B132" s="210"/>
      <c r="C132" s="211"/>
      <c r="D132" s="212" t="s">
        <v>72</v>
      </c>
      <c r="E132" s="224" t="s">
        <v>80</v>
      </c>
      <c r="F132" s="224" t="s">
        <v>183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SUM(P133:P159)</f>
        <v>0</v>
      </c>
      <c r="Q132" s="218"/>
      <c r="R132" s="219">
        <f>SUM(R133:R159)</f>
        <v>89.606359999999995</v>
      </c>
      <c r="S132" s="218"/>
      <c r="T132" s="220">
        <f>SUM(T133:T159)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80</v>
      </c>
      <c r="AT132" s="222" t="s">
        <v>72</v>
      </c>
      <c r="AU132" s="222" t="s">
        <v>80</v>
      </c>
      <c r="AY132" s="221" t="s">
        <v>182</v>
      </c>
      <c r="BK132" s="223">
        <f>SUM(BK133:BK159)</f>
        <v>0</v>
      </c>
    </row>
    <row r="133" s="2" customFormat="1" ht="24.15" customHeight="1">
      <c r="A133" s="37"/>
      <c r="B133" s="38"/>
      <c r="C133" s="226" t="s">
        <v>80</v>
      </c>
      <c r="D133" s="226" t="s">
        <v>184</v>
      </c>
      <c r="E133" s="227" t="s">
        <v>678</v>
      </c>
      <c r="F133" s="228" t="s">
        <v>679</v>
      </c>
      <c r="G133" s="229" t="s">
        <v>252</v>
      </c>
      <c r="H133" s="230">
        <v>12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38</v>
      </c>
      <c r="O133" s="90"/>
      <c r="P133" s="236">
        <f>O133*H133</f>
        <v>0</v>
      </c>
      <c r="Q133" s="236">
        <v>0.06053</v>
      </c>
      <c r="R133" s="236">
        <f>Q133*H133</f>
        <v>0.72636000000000001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188</v>
      </c>
      <c r="AT133" s="238" t="s">
        <v>184</v>
      </c>
      <c r="AU133" s="238" t="s">
        <v>82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188</v>
      </c>
      <c r="BM133" s="238" t="s">
        <v>1086</v>
      </c>
    </row>
    <row r="134" s="2" customFormat="1" ht="37.8" customHeight="1">
      <c r="A134" s="37"/>
      <c r="B134" s="38"/>
      <c r="C134" s="226" t="s">
        <v>82</v>
      </c>
      <c r="D134" s="226" t="s">
        <v>184</v>
      </c>
      <c r="E134" s="227" t="s">
        <v>533</v>
      </c>
      <c r="F134" s="228" t="s">
        <v>534</v>
      </c>
      <c r="G134" s="229" t="s">
        <v>187</v>
      </c>
      <c r="H134" s="230">
        <v>35.600000000000001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38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188</v>
      </c>
      <c r="AT134" s="238" t="s">
        <v>184</v>
      </c>
      <c r="AU134" s="238" t="s">
        <v>82</v>
      </c>
      <c r="AY134" s="16" t="s">
        <v>182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80</v>
      </c>
      <c r="BK134" s="239">
        <f>ROUND(I134*H134,2)</f>
        <v>0</v>
      </c>
      <c r="BL134" s="16" t="s">
        <v>188</v>
      </c>
      <c r="BM134" s="238" t="s">
        <v>1087</v>
      </c>
    </row>
    <row r="135" s="13" customFormat="1">
      <c r="A135" s="13"/>
      <c r="B135" s="240"/>
      <c r="C135" s="241"/>
      <c r="D135" s="242" t="s">
        <v>190</v>
      </c>
      <c r="E135" s="243" t="s">
        <v>1</v>
      </c>
      <c r="F135" s="244" t="s">
        <v>1088</v>
      </c>
      <c r="G135" s="241"/>
      <c r="H135" s="245">
        <v>28</v>
      </c>
      <c r="I135" s="246"/>
      <c r="J135" s="241"/>
      <c r="K135" s="241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190</v>
      </c>
      <c r="AU135" s="251" t="s">
        <v>82</v>
      </c>
      <c r="AV135" s="13" t="s">
        <v>82</v>
      </c>
      <c r="AW135" s="13" t="s">
        <v>30</v>
      </c>
      <c r="AX135" s="13" t="s">
        <v>73</v>
      </c>
      <c r="AY135" s="251" t="s">
        <v>182</v>
      </c>
    </row>
    <row r="136" s="13" customFormat="1">
      <c r="A136" s="13"/>
      <c r="B136" s="240"/>
      <c r="C136" s="241"/>
      <c r="D136" s="242" t="s">
        <v>190</v>
      </c>
      <c r="E136" s="243" t="s">
        <v>1</v>
      </c>
      <c r="F136" s="244" t="s">
        <v>1089</v>
      </c>
      <c r="G136" s="241"/>
      <c r="H136" s="245">
        <v>5.4000000000000004</v>
      </c>
      <c r="I136" s="246"/>
      <c r="J136" s="241"/>
      <c r="K136" s="241"/>
      <c r="L136" s="247"/>
      <c r="M136" s="248"/>
      <c r="N136" s="249"/>
      <c r="O136" s="249"/>
      <c r="P136" s="249"/>
      <c r="Q136" s="249"/>
      <c r="R136" s="249"/>
      <c r="S136" s="249"/>
      <c r="T136" s="25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1" t="s">
        <v>190</v>
      </c>
      <c r="AU136" s="251" t="s">
        <v>82</v>
      </c>
      <c r="AV136" s="13" t="s">
        <v>82</v>
      </c>
      <c r="AW136" s="13" t="s">
        <v>30</v>
      </c>
      <c r="AX136" s="13" t="s">
        <v>73</v>
      </c>
      <c r="AY136" s="251" t="s">
        <v>182</v>
      </c>
    </row>
    <row r="137" s="13" customFormat="1">
      <c r="A137" s="13"/>
      <c r="B137" s="240"/>
      <c r="C137" s="241"/>
      <c r="D137" s="242" t="s">
        <v>190</v>
      </c>
      <c r="E137" s="243" t="s">
        <v>1</v>
      </c>
      <c r="F137" s="244" t="s">
        <v>684</v>
      </c>
      <c r="G137" s="241"/>
      <c r="H137" s="245">
        <v>1.2</v>
      </c>
      <c r="I137" s="246"/>
      <c r="J137" s="241"/>
      <c r="K137" s="241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190</v>
      </c>
      <c r="AU137" s="251" t="s">
        <v>82</v>
      </c>
      <c r="AV137" s="13" t="s">
        <v>82</v>
      </c>
      <c r="AW137" s="13" t="s">
        <v>30</v>
      </c>
      <c r="AX137" s="13" t="s">
        <v>73</v>
      </c>
      <c r="AY137" s="251" t="s">
        <v>182</v>
      </c>
    </row>
    <row r="138" s="13" customFormat="1">
      <c r="A138" s="13"/>
      <c r="B138" s="240"/>
      <c r="C138" s="241"/>
      <c r="D138" s="242" t="s">
        <v>190</v>
      </c>
      <c r="E138" s="243" t="s">
        <v>1</v>
      </c>
      <c r="F138" s="244" t="s">
        <v>539</v>
      </c>
      <c r="G138" s="241"/>
      <c r="H138" s="245">
        <v>1</v>
      </c>
      <c r="I138" s="246"/>
      <c r="J138" s="241"/>
      <c r="K138" s="241"/>
      <c r="L138" s="247"/>
      <c r="M138" s="248"/>
      <c r="N138" s="249"/>
      <c r="O138" s="249"/>
      <c r="P138" s="249"/>
      <c r="Q138" s="249"/>
      <c r="R138" s="249"/>
      <c r="S138" s="249"/>
      <c r="T138" s="25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1" t="s">
        <v>190</v>
      </c>
      <c r="AU138" s="251" t="s">
        <v>82</v>
      </c>
      <c r="AV138" s="13" t="s">
        <v>82</v>
      </c>
      <c r="AW138" s="13" t="s">
        <v>30</v>
      </c>
      <c r="AX138" s="13" t="s">
        <v>73</v>
      </c>
      <c r="AY138" s="251" t="s">
        <v>182</v>
      </c>
    </row>
    <row r="139" s="14" customFormat="1">
      <c r="A139" s="14"/>
      <c r="B139" s="275"/>
      <c r="C139" s="276"/>
      <c r="D139" s="242" t="s">
        <v>190</v>
      </c>
      <c r="E139" s="277" t="s">
        <v>1</v>
      </c>
      <c r="F139" s="278" t="s">
        <v>540</v>
      </c>
      <c r="G139" s="276"/>
      <c r="H139" s="279">
        <v>35.600000000000001</v>
      </c>
      <c r="I139" s="280"/>
      <c r="J139" s="276"/>
      <c r="K139" s="276"/>
      <c r="L139" s="281"/>
      <c r="M139" s="282"/>
      <c r="N139" s="283"/>
      <c r="O139" s="283"/>
      <c r="P139" s="283"/>
      <c r="Q139" s="283"/>
      <c r="R139" s="283"/>
      <c r="S139" s="283"/>
      <c r="T139" s="28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85" t="s">
        <v>190</v>
      </c>
      <c r="AU139" s="285" t="s">
        <v>82</v>
      </c>
      <c r="AV139" s="14" t="s">
        <v>188</v>
      </c>
      <c r="AW139" s="14" t="s">
        <v>30</v>
      </c>
      <c r="AX139" s="14" t="s">
        <v>80</v>
      </c>
      <c r="AY139" s="285" t="s">
        <v>182</v>
      </c>
    </row>
    <row r="140" s="2" customFormat="1" ht="37.8" customHeight="1">
      <c r="A140" s="37"/>
      <c r="B140" s="38"/>
      <c r="C140" s="226" t="s">
        <v>195</v>
      </c>
      <c r="D140" s="226" t="s">
        <v>184</v>
      </c>
      <c r="E140" s="227" t="s">
        <v>541</v>
      </c>
      <c r="F140" s="228" t="s">
        <v>542</v>
      </c>
      <c r="G140" s="229" t="s">
        <v>187</v>
      </c>
      <c r="H140" s="230">
        <v>35.600000000000001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188</v>
      </c>
      <c r="AT140" s="238" t="s">
        <v>184</v>
      </c>
      <c r="AU140" s="238" t="s">
        <v>82</v>
      </c>
      <c r="AY140" s="16" t="s">
        <v>182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188</v>
      </c>
      <c r="BM140" s="238" t="s">
        <v>1090</v>
      </c>
    </row>
    <row r="141" s="2" customFormat="1" ht="33" customHeight="1">
      <c r="A141" s="37"/>
      <c r="B141" s="38"/>
      <c r="C141" s="226" t="s">
        <v>188</v>
      </c>
      <c r="D141" s="226" t="s">
        <v>184</v>
      </c>
      <c r="E141" s="227" t="s">
        <v>544</v>
      </c>
      <c r="F141" s="228" t="s">
        <v>545</v>
      </c>
      <c r="G141" s="229" t="s">
        <v>187</v>
      </c>
      <c r="H141" s="230">
        <v>35.600000000000001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38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188</v>
      </c>
      <c r="AT141" s="238" t="s">
        <v>184</v>
      </c>
      <c r="AU141" s="238" t="s">
        <v>82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188</v>
      </c>
      <c r="BM141" s="238" t="s">
        <v>1091</v>
      </c>
    </row>
    <row r="142" s="2" customFormat="1" ht="37.8" customHeight="1">
      <c r="A142" s="37"/>
      <c r="B142" s="38"/>
      <c r="C142" s="226" t="s">
        <v>203</v>
      </c>
      <c r="D142" s="226" t="s">
        <v>184</v>
      </c>
      <c r="E142" s="227" t="s">
        <v>547</v>
      </c>
      <c r="F142" s="228" t="s">
        <v>548</v>
      </c>
      <c r="G142" s="229" t="s">
        <v>187</v>
      </c>
      <c r="H142" s="230">
        <v>35.600000000000001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38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188</v>
      </c>
      <c r="AT142" s="238" t="s">
        <v>184</v>
      </c>
      <c r="AU142" s="238" t="s">
        <v>82</v>
      </c>
      <c r="AY142" s="16" t="s">
        <v>182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80</v>
      </c>
      <c r="BK142" s="239">
        <f>ROUND(I142*H142,2)</f>
        <v>0</v>
      </c>
      <c r="BL142" s="16" t="s">
        <v>188</v>
      </c>
      <c r="BM142" s="238" t="s">
        <v>1092</v>
      </c>
    </row>
    <row r="143" s="2" customFormat="1" ht="24.15" customHeight="1">
      <c r="A143" s="37"/>
      <c r="B143" s="38"/>
      <c r="C143" s="226" t="s">
        <v>207</v>
      </c>
      <c r="D143" s="226" t="s">
        <v>184</v>
      </c>
      <c r="E143" s="227" t="s">
        <v>550</v>
      </c>
      <c r="F143" s="228" t="s">
        <v>551</v>
      </c>
      <c r="G143" s="229" t="s">
        <v>187</v>
      </c>
      <c r="H143" s="230">
        <v>35.600000000000001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38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188</v>
      </c>
      <c r="AT143" s="238" t="s">
        <v>184</v>
      </c>
      <c r="AU143" s="238" t="s">
        <v>82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188</v>
      </c>
      <c r="BM143" s="238" t="s">
        <v>1093</v>
      </c>
    </row>
    <row r="144" s="2" customFormat="1" ht="24.15" customHeight="1">
      <c r="A144" s="37"/>
      <c r="B144" s="38"/>
      <c r="C144" s="226" t="s">
        <v>211</v>
      </c>
      <c r="D144" s="226" t="s">
        <v>184</v>
      </c>
      <c r="E144" s="227" t="s">
        <v>553</v>
      </c>
      <c r="F144" s="228" t="s">
        <v>554</v>
      </c>
      <c r="G144" s="229" t="s">
        <v>187</v>
      </c>
      <c r="H144" s="230">
        <v>35.600000000000001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38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188</v>
      </c>
      <c r="AT144" s="238" t="s">
        <v>184</v>
      </c>
      <c r="AU144" s="238" t="s">
        <v>82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188</v>
      </c>
      <c r="BM144" s="238" t="s">
        <v>1094</v>
      </c>
    </row>
    <row r="145" s="2" customFormat="1" ht="24.15" customHeight="1">
      <c r="A145" s="37"/>
      <c r="B145" s="38"/>
      <c r="C145" s="226" t="s">
        <v>217</v>
      </c>
      <c r="D145" s="226" t="s">
        <v>184</v>
      </c>
      <c r="E145" s="227" t="s">
        <v>556</v>
      </c>
      <c r="F145" s="228" t="s">
        <v>557</v>
      </c>
      <c r="G145" s="229" t="s">
        <v>187</v>
      </c>
      <c r="H145" s="230">
        <v>9.9000000000000004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38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188</v>
      </c>
      <c r="AT145" s="238" t="s">
        <v>184</v>
      </c>
      <c r="AU145" s="238" t="s">
        <v>82</v>
      </c>
      <c r="AY145" s="16" t="s">
        <v>182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188</v>
      </c>
      <c r="BM145" s="238" t="s">
        <v>1095</v>
      </c>
    </row>
    <row r="146" s="13" customFormat="1">
      <c r="A146" s="13"/>
      <c r="B146" s="240"/>
      <c r="C146" s="241"/>
      <c r="D146" s="242" t="s">
        <v>190</v>
      </c>
      <c r="E146" s="243" t="s">
        <v>1</v>
      </c>
      <c r="F146" s="244" t="s">
        <v>784</v>
      </c>
      <c r="G146" s="241"/>
      <c r="H146" s="245">
        <v>9.9000000000000004</v>
      </c>
      <c r="I146" s="246"/>
      <c r="J146" s="241"/>
      <c r="K146" s="241"/>
      <c r="L146" s="247"/>
      <c r="M146" s="248"/>
      <c r="N146" s="249"/>
      <c r="O146" s="249"/>
      <c r="P146" s="249"/>
      <c r="Q146" s="249"/>
      <c r="R146" s="249"/>
      <c r="S146" s="249"/>
      <c r="T146" s="25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1" t="s">
        <v>190</v>
      </c>
      <c r="AU146" s="251" t="s">
        <v>82</v>
      </c>
      <c r="AV146" s="13" t="s">
        <v>82</v>
      </c>
      <c r="AW146" s="13" t="s">
        <v>30</v>
      </c>
      <c r="AX146" s="13" t="s">
        <v>80</v>
      </c>
      <c r="AY146" s="251" t="s">
        <v>182</v>
      </c>
    </row>
    <row r="147" s="2" customFormat="1" ht="16.5" customHeight="1">
      <c r="A147" s="37"/>
      <c r="B147" s="38"/>
      <c r="C147" s="252" t="s">
        <v>222</v>
      </c>
      <c r="D147" s="252" t="s">
        <v>254</v>
      </c>
      <c r="E147" s="253" t="s">
        <v>560</v>
      </c>
      <c r="F147" s="254" t="s">
        <v>561</v>
      </c>
      <c r="G147" s="255" t="s">
        <v>279</v>
      </c>
      <c r="H147" s="256">
        <v>19.800000000000001</v>
      </c>
      <c r="I147" s="257"/>
      <c r="J147" s="258">
        <f>ROUND(I147*H147,2)</f>
        <v>0</v>
      </c>
      <c r="K147" s="259"/>
      <c r="L147" s="260"/>
      <c r="M147" s="261" t="s">
        <v>1</v>
      </c>
      <c r="N147" s="262" t="s">
        <v>38</v>
      </c>
      <c r="O147" s="90"/>
      <c r="P147" s="236">
        <f>O147*H147</f>
        <v>0</v>
      </c>
      <c r="Q147" s="236">
        <v>1</v>
      </c>
      <c r="R147" s="236">
        <f>Q147*H147</f>
        <v>19.800000000000001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217</v>
      </c>
      <c r="AT147" s="238" t="s">
        <v>254</v>
      </c>
      <c r="AU147" s="238" t="s">
        <v>82</v>
      </c>
      <c r="AY147" s="16" t="s">
        <v>182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80</v>
      </c>
      <c r="BK147" s="239">
        <f>ROUND(I147*H147,2)</f>
        <v>0</v>
      </c>
      <c r="BL147" s="16" t="s">
        <v>188</v>
      </c>
      <c r="BM147" s="238" t="s">
        <v>1096</v>
      </c>
    </row>
    <row r="148" s="13" customFormat="1">
      <c r="A148" s="13"/>
      <c r="B148" s="240"/>
      <c r="C148" s="241"/>
      <c r="D148" s="242" t="s">
        <v>190</v>
      </c>
      <c r="E148" s="243" t="s">
        <v>1</v>
      </c>
      <c r="F148" s="244" t="s">
        <v>786</v>
      </c>
      <c r="G148" s="241"/>
      <c r="H148" s="245">
        <v>19.800000000000001</v>
      </c>
      <c r="I148" s="246"/>
      <c r="J148" s="241"/>
      <c r="K148" s="241"/>
      <c r="L148" s="247"/>
      <c r="M148" s="248"/>
      <c r="N148" s="249"/>
      <c r="O148" s="249"/>
      <c r="P148" s="249"/>
      <c r="Q148" s="249"/>
      <c r="R148" s="249"/>
      <c r="S148" s="249"/>
      <c r="T148" s="25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190</v>
      </c>
      <c r="AU148" s="251" t="s">
        <v>82</v>
      </c>
      <c r="AV148" s="13" t="s">
        <v>82</v>
      </c>
      <c r="AW148" s="13" t="s">
        <v>30</v>
      </c>
      <c r="AX148" s="13" t="s">
        <v>80</v>
      </c>
      <c r="AY148" s="251" t="s">
        <v>182</v>
      </c>
    </row>
    <row r="149" s="2" customFormat="1" ht="33" customHeight="1">
      <c r="A149" s="37"/>
      <c r="B149" s="38"/>
      <c r="C149" s="226" t="s">
        <v>228</v>
      </c>
      <c r="D149" s="226" t="s">
        <v>184</v>
      </c>
      <c r="E149" s="227" t="s">
        <v>563</v>
      </c>
      <c r="F149" s="228" t="s">
        <v>564</v>
      </c>
      <c r="G149" s="229" t="s">
        <v>187</v>
      </c>
      <c r="H149" s="230">
        <v>34.539999999999999</v>
      </c>
      <c r="I149" s="231"/>
      <c r="J149" s="232">
        <f>ROUND(I149*H149,2)</f>
        <v>0</v>
      </c>
      <c r="K149" s="233"/>
      <c r="L149" s="43"/>
      <c r="M149" s="234" t="s">
        <v>1</v>
      </c>
      <c r="N149" s="235" t="s">
        <v>38</v>
      </c>
      <c r="O149" s="90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8" t="s">
        <v>188</v>
      </c>
      <c r="AT149" s="238" t="s">
        <v>184</v>
      </c>
      <c r="AU149" s="238" t="s">
        <v>82</v>
      </c>
      <c r="AY149" s="16" t="s">
        <v>182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6" t="s">
        <v>80</v>
      </c>
      <c r="BK149" s="239">
        <f>ROUND(I149*H149,2)</f>
        <v>0</v>
      </c>
      <c r="BL149" s="16" t="s">
        <v>188</v>
      </c>
      <c r="BM149" s="238" t="s">
        <v>1097</v>
      </c>
    </row>
    <row r="150" s="13" customFormat="1">
      <c r="A150" s="13"/>
      <c r="B150" s="240"/>
      <c r="C150" s="241"/>
      <c r="D150" s="242" t="s">
        <v>190</v>
      </c>
      <c r="E150" s="243" t="s">
        <v>1</v>
      </c>
      <c r="F150" s="244" t="s">
        <v>788</v>
      </c>
      <c r="G150" s="241"/>
      <c r="H150" s="245">
        <v>34.539999999999999</v>
      </c>
      <c r="I150" s="246"/>
      <c r="J150" s="241"/>
      <c r="K150" s="241"/>
      <c r="L150" s="247"/>
      <c r="M150" s="248"/>
      <c r="N150" s="249"/>
      <c r="O150" s="249"/>
      <c r="P150" s="249"/>
      <c r="Q150" s="249"/>
      <c r="R150" s="249"/>
      <c r="S150" s="249"/>
      <c r="T150" s="25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190</v>
      </c>
      <c r="AU150" s="251" t="s">
        <v>82</v>
      </c>
      <c r="AV150" s="13" t="s">
        <v>82</v>
      </c>
      <c r="AW150" s="13" t="s">
        <v>30</v>
      </c>
      <c r="AX150" s="13" t="s">
        <v>80</v>
      </c>
      <c r="AY150" s="251" t="s">
        <v>182</v>
      </c>
    </row>
    <row r="151" s="2" customFormat="1" ht="16.5" customHeight="1">
      <c r="A151" s="37"/>
      <c r="B151" s="38"/>
      <c r="C151" s="252" t="s">
        <v>234</v>
      </c>
      <c r="D151" s="252" t="s">
        <v>254</v>
      </c>
      <c r="E151" s="253" t="s">
        <v>505</v>
      </c>
      <c r="F151" s="254" t="s">
        <v>506</v>
      </c>
      <c r="G151" s="255" t="s">
        <v>279</v>
      </c>
      <c r="H151" s="256">
        <v>69.079999999999998</v>
      </c>
      <c r="I151" s="257"/>
      <c r="J151" s="258">
        <f>ROUND(I151*H151,2)</f>
        <v>0</v>
      </c>
      <c r="K151" s="259"/>
      <c r="L151" s="260"/>
      <c r="M151" s="261" t="s">
        <v>1</v>
      </c>
      <c r="N151" s="262" t="s">
        <v>38</v>
      </c>
      <c r="O151" s="90"/>
      <c r="P151" s="236">
        <f>O151*H151</f>
        <v>0</v>
      </c>
      <c r="Q151" s="236">
        <v>1</v>
      </c>
      <c r="R151" s="236">
        <f>Q151*H151</f>
        <v>69.079999999999998</v>
      </c>
      <c r="S151" s="236">
        <v>0</v>
      </c>
      <c r="T151" s="23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217</v>
      </c>
      <c r="AT151" s="238" t="s">
        <v>254</v>
      </c>
      <c r="AU151" s="238" t="s">
        <v>82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188</v>
      </c>
      <c r="BM151" s="238" t="s">
        <v>1098</v>
      </c>
    </row>
    <row r="152" s="13" customFormat="1">
      <c r="A152" s="13"/>
      <c r="B152" s="240"/>
      <c r="C152" s="241"/>
      <c r="D152" s="242" t="s">
        <v>190</v>
      </c>
      <c r="E152" s="243" t="s">
        <v>1</v>
      </c>
      <c r="F152" s="244" t="s">
        <v>790</v>
      </c>
      <c r="G152" s="241"/>
      <c r="H152" s="245">
        <v>69.079999999999998</v>
      </c>
      <c r="I152" s="246"/>
      <c r="J152" s="241"/>
      <c r="K152" s="241"/>
      <c r="L152" s="247"/>
      <c r="M152" s="248"/>
      <c r="N152" s="249"/>
      <c r="O152" s="249"/>
      <c r="P152" s="249"/>
      <c r="Q152" s="249"/>
      <c r="R152" s="249"/>
      <c r="S152" s="249"/>
      <c r="T152" s="25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1" t="s">
        <v>190</v>
      </c>
      <c r="AU152" s="251" t="s">
        <v>82</v>
      </c>
      <c r="AV152" s="13" t="s">
        <v>82</v>
      </c>
      <c r="AW152" s="13" t="s">
        <v>30</v>
      </c>
      <c r="AX152" s="13" t="s">
        <v>80</v>
      </c>
      <c r="AY152" s="251" t="s">
        <v>182</v>
      </c>
    </row>
    <row r="153" s="2" customFormat="1" ht="16.5" customHeight="1">
      <c r="A153" s="37"/>
      <c r="B153" s="38"/>
      <c r="C153" s="226" t="s">
        <v>239</v>
      </c>
      <c r="D153" s="226" t="s">
        <v>184</v>
      </c>
      <c r="E153" s="227" t="s">
        <v>212</v>
      </c>
      <c r="F153" s="228" t="s">
        <v>213</v>
      </c>
      <c r="G153" s="229" t="s">
        <v>214</v>
      </c>
      <c r="H153" s="230">
        <v>200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38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188</v>
      </c>
      <c r="AT153" s="238" t="s">
        <v>184</v>
      </c>
      <c r="AU153" s="238" t="s">
        <v>82</v>
      </c>
      <c r="AY153" s="16" t="s">
        <v>182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188</v>
      </c>
      <c r="BM153" s="238" t="s">
        <v>1099</v>
      </c>
    </row>
    <row r="154" s="2" customFormat="1" ht="24.15" customHeight="1">
      <c r="A154" s="37"/>
      <c r="B154" s="38"/>
      <c r="C154" s="226" t="s">
        <v>244</v>
      </c>
      <c r="D154" s="226" t="s">
        <v>184</v>
      </c>
      <c r="E154" s="227" t="s">
        <v>570</v>
      </c>
      <c r="F154" s="228" t="s">
        <v>571</v>
      </c>
      <c r="G154" s="229" t="s">
        <v>214</v>
      </c>
      <c r="H154" s="230">
        <v>51.258000000000003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38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188</v>
      </c>
      <c r="AT154" s="238" t="s">
        <v>184</v>
      </c>
      <c r="AU154" s="238" t="s">
        <v>82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188</v>
      </c>
      <c r="BM154" s="238" t="s">
        <v>1100</v>
      </c>
    </row>
    <row r="155" s="13" customFormat="1">
      <c r="A155" s="13"/>
      <c r="B155" s="240"/>
      <c r="C155" s="241"/>
      <c r="D155" s="242" t="s">
        <v>190</v>
      </c>
      <c r="E155" s="243" t="s">
        <v>1</v>
      </c>
      <c r="F155" s="244" t="s">
        <v>793</v>
      </c>
      <c r="G155" s="241"/>
      <c r="H155" s="245">
        <v>51.258000000000003</v>
      </c>
      <c r="I155" s="246"/>
      <c r="J155" s="241"/>
      <c r="K155" s="241"/>
      <c r="L155" s="247"/>
      <c r="M155" s="248"/>
      <c r="N155" s="249"/>
      <c r="O155" s="249"/>
      <c r="P155" s="249"/>
      <c r="Q155" s="249"/>
      <c r="R155" s="249"/>
      <c r="S155" s="249"/>
      <c r="T155" s="25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1" t="s">
        <v>190</v>
      </c>
      <c r="AU155" s="251" t="s">
        <v>82</v>
      </c>
      <c r="AV155" s="13" t="s">
        <v>82</v>
      </c>
      <c r="AW155" s="13" t="s">
        <v>30</v>
      </c>
      <c r="AX155" s="13" t="s">
        <v>80</v>
      </c>
      <c r="AY155" s="251" t="s">
        <v>182</v>
      </c>
    </row>
    <row r="156" s="2" customFormat="1" ht="24.15" customHeight="1">
      <c r="A156" s="37"/>
      <c r="B156" s="38"/>
      <c r="C156" s="226" t="s">
        <v>249</v>
      </c>
      <c r="D156" s="226" t="s">
        <v>184</v>
      </c>
      <c r="E156" s="227" t="s">
        <v>574</v>
      </c>
      <c r="F156" s="228" t="s">
        <v>575</v>
      </c>
      <c r="G156" s="229" t="s">
        <v>187</v>
      </c>
      <c r="H156" s="230">
        <v>1.3999999999999999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38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188</v>
      </c>
      <c r="AT156" s="238" t="s">
        <v>184</v>
      </c>
      <c r="AU156" s="238" t="s">
        <v>82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188</v>
      </c>
      <c r="BM156" s="238" t="s">
        <v>1101</v>
      </c>
    </row>
    <row r="157" s="13" customFormat="1">
      <c r="A157" s="13"/>
      <c r="B157" s="240"/>
      <c r="C157" s="241"/>
      <c r="D157" s="242" t="s">
        <v>190</v>
      </c>
      <c r="E157" s="243" t="s">
        <v>1</v>
      </c>
      <c r="F157" s="244" t="s">
        <v>577</v>
      </c>
      <c r="G157" s="241"/>
      <c r="H157" s="245">
        <v>1.2</v>
      </c>
      <c r="I157" s="246"/>
      <c r="J157" s="241"/>
      <c r="K157" s="241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190</v>
      </c>
      <c r="AU157" s="251" t="s">
        <v>82</v>
      </c>
      <c r="AV157" s="13" t="s">
        <v>82</v>
      </c>
      <c r="AW157" s="13" t="s">
        <v>30</v>
      </c>
      <c r="AX157" s="13" t="s">
        <v>73</v>
      </c>
      <c r="AY157" s="251" t="s">
        <v>182</v>
      </c>
    </row>
    <row r="158" s="13" customFormat="1">
      <c r="A158" s="13"/>
      <c r="B158" s="240"/>
      <c r="C158" s="241"/>
      <c r="D158" s="242" t="s">
        <v>190</v>
      </c>
      <c r="E158" s="243" t="s">
        <v>1</v>
      </c>
      <c r="F158" s="244" t="s">
        <v>1102</v>
      </c>
      <c r="G158" s="241"/>
      <c r="H158" s="245">
        <v>0.20000000000000001</v>
      </c>
      <c r="I158" s="246"/>
      <c r="J158" s="241"/>
      <c r="K158" s="241"/>
      <c r="L158" s="247"/>
      <c r="M158" s="248"/>
      <c r="N158" s="249"/>
      <c r="O158" s="249"/>
      <c r="P158" s="249"/>
      <c r="Q158" s="249"/>
      <c r="R158" s="249"/>
      <c r="S158" s="249"/>
      <c r="T158" s="25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1" t="s">
        <v>190</v>
      </c>
      <c r="AU158" s="251" t="s">
        <v>82</v>
      </c>
      <c r="AV158" s="13" t="s">
        <v>82</v>
      </c>
      <c r="AW158" s="13" t="s">
        <v>30</v>
      </c>
      <c r="AX158" s="13" t="s">
        <v>73</v>
      </c>
      <c r="AY158" s="251" t="s">
        <v>182</v>
      </c>
    </row>
    <row r="159" s="14" customFormat="1">
      <c r="A159" s="14"/>
      <c r="B159" s="275"/>
      <c r="C159" s="276"/>
      <c r="D159" s="242" t="s">
        <v>190</v>
      </c>
      <c r="E159" s="277" t="s">
        <v>1</v>
      </c>
      <c r="F159" s="278" t="s">
        <v>540</v>
      </c>
      <c r="G159" s="276"/>
      <c r="H159" s="279">
        <v>1.3999999999999999</v>
      </c>
      <c r="I159" s="280"/>
      <c r="J159" s="276"/>
      <c r="K159" s="276"/>
      <c r="L159" s="281"/>
      <c r="M159" s="282"/>
      <c r="N159" s="283"/>
      <c r="O159" s="283"/>
      <c r="P159" s="283"/>
      <c r="Q159" s="283"/>
      <c r="R159" s="283"/>
      <c r="S159" s="283"/>
      <c r="T159" s="28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5" t="s">
        <v>190</v>
      </c>
      <c r="AU159" s="285" t="s">
        <v>82</v>
      </c>
      <c r="AV159" s="14" t="s">
        <v>188</v>
      </c>
      <c r="AW159" s="14" t="s">
        <v>30</v>
      </c>
      <c r="AX159" s="14" t="s">
        <v>80</v>
      </c>
      <c r="AY159" s="285" t="s">
        <v>182</v>
      </c>
    </row>
    <row r="160" s="12" customFormat="1" ht="22.8" customHeight="1">
      <c r="A160" s="12"/>
      <c r="B160" s="210"/>
      <c r="C160" s="211"/>
      <c r="D160" s="212" t="s">
        <v>72</v>
      </c>
      <c r="E160" s="224" t="s">
        <v>188</v>
      </c>
      <c r="F160" s="224" t="s">
        <v>233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SUM(P161:P166)</f>
        <v>0</v>
      </c>
      <c r="Q160" s="218"/>
      <c r="R160" s="219">
        <f>SUM(R161:R166)</f>
        <v>6.6193433999999991</v>
      </c>
      <c r="S160" s="218"/>
      <c r="T160" s="220">
        <f>SUM(T161:T166)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80</v>
      </c>
      <c r="AT160" s="222" t="s">
        <v>72</v>
      </c>
      <c r="AU160" s="222" t="s">
        <v>80</v>
      </c>
      <c r="AY160" s="221" t="s">
        <v>182</v>
      </c>
      <c r="BK160" s="223">
        <f>SUM(BK161:BK166)</f>
        <v>0</v>
      </c>
    </row>
    <row r="161" s="2" customFormat="1" ht="33" customHeight="1">
      <c r="A161" s="37"/>
      <c r="B161" s="38"/>
      <c r="C161" s="226" t="s">
        <v>8</v>
      </c>
      <c r="D161" s="226" t="s">
        <v>184</v>
      </c>
      <c r="E161" s="227" t="s">
        <v>579</v>
      </c>
      <c r="F161" s="228" t="s">
        <v>580</v>
      </c>
      <c r="G161" s="229" t="s">
        <v>214</v>
      </c>
      <c r="H161" s="230">
        <v>5.1399999999999997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38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188</v>
      </c>
      <c r="AT161" s="238" t="s">
        <v>184</v>
      </c>
      <c r="AU161" s="238" t="s">
        <v>82</v>
      </c>
      <c r="AY161" s="16" t="s">
        <v>182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188</v>
      </c>
      <c r="BM161" s="238" t="s">
        <v>1103</v>
      </c>
    </row>
    <row r="162" s="2" customFormat="1" ht="33" customHeight="1">
      <c r="A162" s="37"/>
      <c r="B162" s="38"/>
      <c r="C162" s="226" t="s">
        <v>259</v>
      </c>
      <c r="D162" s="226" t="s">
        <v>184</v>
      </c>
      <c r="E162" s="227" t="s">
        <v>582</v>
      </c>
      <c r="F162" s="228" t="s">
        <v>583</v>
      </c>
      <c r="G162" s="229" t="s">
        <v>214</v>
      </c>
      <c r="H162" s="230">
        <v>5.1399999999999997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38</v>
      </c>
      <c r="O162" s="90"/>
      <c r="P162" s="236">
        <f>O162*H162</f>
        <v>0</v>
      </c>
      <c r="Q162" s="236">
        <v>1.2878099999999999</v>
      </c>
      <c r="R162" s="236">
        <f>Q162*H162</f>
        <v>6.6193433999999991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188</v>
      </c>
      <c r="AT162" s="238" t="s">
        <v>184</v>
      </c>
      <c r="AU162" s="238" t="s">
        <v>82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188</v>
      </c>
      <c r="BM162" s="238" t="s">
        <v>1104</v>
      </c>
    </row>
    <row r="163" s="13" customFormat="1">
      <c r="A163" s="13"/>
      <c r="B163" s="240"/>
      <c r="C163" s="241"/>
      <c r="D163" s="242" t="s">
        <v>190</v>
      </c>
      <c r="E163" s="243" t="s">
        <v>1</v>
      </c>
      <c r="F163" s="244" t="s">
        <v>585</v>
      </c>
      <c r="G163" s="241"/>
      <c r="H163" s="245">
        <v>1</v>
      </c>
      <c r="I163" s="246"/>
      <c r="J163" s="241"/>
      <c r="K163" s="241"/>
      <c r="L163" s="247"/>
      <c r="M163" s="248"/>
      <c r="N163" s="249"/>
      <c r="O163" s="249"/>
      <c r="P163" s="249"/>
      <c r="Q163" s="249"/>
      <c r="R163" s="249"/>
      <c r="S163" s="249"/>
      <c r="T163" s="25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190</v>
      </c>
      <c r="AU163" s="251" t="s">
        <v>82</v>
      </c>
      <c r="AV163" s="13" t="s">
        <v>82</v>
      </c>
      <c r="AW163" s="13" t="s">
        <v>30</v>
      </c>
      <c r="AX163" s="13" t="s">
        <v>73</v>
      </c>
      <c r="AY163" s="251" t="s">
        <v>182</v>
      </c>
    </row>
    <row r="164" s="13" customFormat="1">
      <c r="A164" s="13"/>
      <c r="B164" s="240"/>
      <c r="C164" s="241"/>
      <c r="D164" s="242" t="s">
        <v>190</v>
      </c>
      <c r="E164" s="243" t="s">
        <v>1</v>
      </c>
      <c r="F164" s="244" t="s">
        <v>586</v>
      </c>
      <c r="G164" s="241"/>
      <c r="H164" s="245">
        <v>1</v>
      </c>
      <c r="I164" s="246"/>
      <c r="J164" s="241"/>
      <c r="K164" s="241"/>
      <c r="L164" s="247"/>
      <c r="M164" s="248"/>
      <c r="N164" s="249"/>
      <c r="O164" s="249"/>
      <c r="P164" s="249"/>
      <c r="Q164" s="249"/>
      <c r="R164" s="249"/>
      <c r="S164" s="249"/>
      <c r="T164" s="25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190</v>
      </c>
      <c r="AU164" s="251" t="s">
        <v>82</v>
      </c>
      <c r="AV164" s="13" t="s">
        <v>82</v>
      </c>
      <c r="AW164" s="13" t="s">
        <v>30</v>
      </c>
      <c r="AX164" s="13" t="s">
        <v>73</v>
      </c>
      <c r="AY164" s="251" t="s">
        <v>182</v>
      </c>
    </row>
    <row r="165" s="13" customFormat="1">
      <c r="A165" s="13"/>
      <c r="B165" s="240"/>
      <c r="C165" s="241"/>
      <c r="D165" s="242" t="s">
        <v>190</v>
      </c>
      <c r="E165" s="243" t="s">
        <v>1</v>
      </c>
      <c r="F165" s="244" t="s">
        <v>798</v>
      </c>
      <c r="G165" s="241"/>
      <c r="H165" s="245">
        <v>3.1400000000000001</v>
      </c>
      <c r="I165" s="246"/>
      <c r="J165" s="241"/>
      <c r="K165" s="241"/>
      <c r="L165" s="247"/>
      <c r="M165" s="248"/>
      <c r="N165" s="249"/>
      <c r="O165" s="249"/>
      <c r="P165" s="249"/>
      <c r="Q165" s="249"/>
      <c r="R165" s="249"/>
      <c r="S165" s="249"/>
      <c r="T165" s="25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1" t="s">
        <v>190</v>
      </c>
      <c r="AU165" s="251" t="s">
        <v>82</v>
      </c>
      <c r="AV165" s="13" t="s">
        <v>82</v>
      </c>
      <c r="AW165" s="13" t="s">
        <v>30</v>
      </c>
      <c r="AX165" s="13" t="s">
        <v>73</v>
      </c>
      <c r="AY165" s="251" t="s">
        <v>182</v>
      </c>
    </row>
    <row r="166" s="14" customFormat="1">
      <c r="A166" s="14"/>
      <c r="B166" s="275"/>
      <c r="C166" s="276"/>
      <c r="D166" s="242" t="s">
        <v>190</v>
      </c>
      <c r="E166" s="277" t="s">
        <v>1</v>
      </c>
      <c r="F166" s="278" t="s">
        <v>540</v>
      </c>
      <c r="G166" s="276"/>
      <c r="H166" s="279">
        <v>5.1399999999999997</v>
      </c>
      <c r="I166" s="280"/>
      <c r="J166" s="276"/>
      <c r="K166" s="276"/>
      <c r="L166" s="281"/>
      <c r="M166" s="282"/>
      <c r="N166" s="283"/>
      <c r="O166" s="283"/>
      <c r="P166" s="283"/>
      <c r="Q166" s="283"/>
      <c r="R166" s="283"/>
      <c r="S166" s="283"/>
      <c r="T166" s="28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85" t="s">
        <v>190</v>
      </c>
      <c r="AU166" s="285" t="s">
        <v>82</v>
      </c>
      <c r="AV166" s="14" t="s">
        <v>188</v>
      </c>
      <c r="AW166" s="14" t="s">
        <v>30</v>
      </c>
      <c r="AX166" s="14" t="s">
        <v>80</v>
      </c>
      <c r="AY166" s="285" t="s">
        <v>182</v>
      </c>
    </row>
    <row r="167" s="12" customFormat="1" ht="22.8" customHeight="1">
      <c r="A167" s="12"/>
      <c r="B167" s="210"/>
      <c r="C167" s="211"/>
      <c r="D167" s="212" t="s">
        <v>72</v>
      </c>
      <c r="E167" s="224" t="s">
        <v>222</v>
      </c>
      <c r="F167" s="224" t="s">
        <v>248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SUM(P168:P177)</f>
        <v>0</v>
      </c>
      <c r="Q167" s="218"/>
      <c r="R167" s="219">
        <f>SUM(R168:R177)</f>
        <v>1.37161</v>
      </c>
      <c r="S167" s="218"/>
      <c r="T167" s="220">
        <f>SUM(T168:T177)</f>
        <v>23.495640000000002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80</v>
      </c>
      <c r="AT167" s="222" t="s">
        <v>72</v>
      </c>
      <c r="AU167" s="222" t="s">
        <v>80</v>
      </c>
      <c r="AY167" s="221" t="s">
        <v>182</v>
      </c>
      <c r="BK167" s="223">
        <f>SUM(BK168:BK177)</f>
        <v>0</v>
      </c>
    </row>
    <row r="168" s="2" customFormat="1" ht="24.15" customHeight="1">
      <c r="A168" s="37"/>
      <c r="B168" s="38"/>
      <c r="C168" s="226" t="s">
        <v>264</v>
      </c>
      <c r="D168" s="226" t="s">
        <v>184</v>
      </c>
      <c r="E168" s="227" t="s">
        <v>704</v>
      </c>
      <c r="F168" s="228" t="s">
        <v>705</v>
      </c>
      <c r="G168" s="229" t="s">
        <v>252</v>
      </c>
      <c r="H168" s="230">
        <v>9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38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188</v>
      </c>
      <c r="AT168" s="238" t="s">
        <v>184</v>
      </c>
      <c r="AU168" s="238" t="s">
        <v>82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188</v>
      </c>
      <c r="BM168" s="238" t="s">
        <v>1105</v>
      </c>
    </row>
    <row r="169" s="2" customFormat="1" ht="24.15" customHeight="1">
      <c r="A169" s="37"/>
      <c r="B169" s="38"/>
      <c r="C169" s="252" t="s">
        <v>269</v>
      </c>
      <c r="D169" s="252" t="s">
        <v>254</v>
      </c>
      <c r="E169" s="253" t="s">
        <v>707</v>
      </c>
      <c r="F169" s="254" t="s">
        <v>708</v>
      </c>
      <c r="G169" s="255" t="s">
        <v>252</v>
      </c>
      <c r="H169" s="256">
        <v>9</v>
      </c>
      <c r="I169" s="257"/>
      <c r="J169" s="258">
        <f>ROUND(I169*H169,2)</f>
        <v>0</v>
      </c>
      <c r="K169" s="259"/>
      <c r="L169" s="260"/>
      <c r="M169" s="261" t="s">
        <v>1</v>
      </c>
      <c r="N169" s="262" t="s">
        <v>38</v>
      </c>
      <c r="O169" s="90"/>
      <c r="P169" s="236">
        <f>O169*H169</f>
        <v>0</v>
      </c>
      <c r="Q169" s="236">
        <v>0.0241</v>
      </c>
      <c r="R169" s="236">
        <f>Q169*H169</f>
        <v>0.21690000000000001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217</v>
      </c>
      <c r="AT169" s="238" t="s">
        <v>254</v>
      </c>
      <c r="AU169" s="238" t="s">
        <v>82</v>
      </c>
      <c r="AY169" s="16" t="s">
        <v>182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188</v>
      </c>
      <c r="BM169" s="238" t="s">
        <v>1106</v>
      </c>
    </row>
    <row r="170" s="13" customFormat="1">
      <c r="A170" s="13"/>
      <c r="B170" s="240"/>
      <c r="C170" s="241"/>
      <c r="D170" s="242" t="s">
        <v>190</v>
      </c>
      <c r="E170" s="241"/>
      <c r="F170" s="244" t="s">
        <v>1107</v>
      </c>
      <c r="G170" s="241"/>
      <c r="H170" s="245">
        <v>9</v>
      </c>
      <c r="I170" s="246"/>
      <c r="J170" s="241"/>
      <c r="K170" s="241"/>
      <c r="L170" s="247"/>
      <c r="M170" s="248"/>
      <c r="N170" s="249"/>
      <c r="O170" s="249"/>
      <c r="P170" s="249"/>
      <c r="Q170" s="249"/>
      <c r="R170" s="249"/>
      <c r="S170" s="249"/>
      <c r="T170" s="25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190</v>
      </c>
      <c r="AU170" s="251" t="s">
        <v>82</v>
      </c>
      <c r="AV170" s="13" t="s">
        <v>82</v>
      </c>
      <c r="AW170" s="13" t="s">
        <v>4</v>
      </c>
      <c r="AX170" s="13" t="s">
        <v>80</v>
      </c>
      <c r="AY170" s="251" t="s">
        <v>182</v>
      </c>
    </row>
    <row r="171" s="2" customFormat="1" ht="24.15" customHeight="1">
      <c r="A171" s="37"/>
      <c r="B171" s="38"/>
      <c r="C171" s="252" t="s">
        <v>276</v>
      </c>
      <c r="D171" s="252" t="s">
        <v>254</v>
      </c>
      <c r="E171" s="253" t="s">
        <v>711</v>
      </c>
      <c r="F171" s="254" t="s">
        <v>712</v>
      </c>
      <c r="G171" s="255" t="s">
        <v>262</v>
      </c>
      <c r="H171" s="256">
        <v>1</v>
      </c>
      <c r="I171" s="257"/>
      <c r="J171" s="258">
        <f>ROUND(I171*H171,2)</f>
        <v>0</v>
      </c>
      <c r="K171" s="259"/>
      <c r="L171" s="260"/>
      <c r="M171" s="261" t="s">
        <v>1</v>
      </c>
      <c r="N171" s="262" t="s">
        <v>38</v>
      </c>
      <c r="O171" s="90"/>
      <c r="P171" s="236">
        <f>O171*H171</f>
        <v>0</v>
      </c>
      <c r="Q171" s="236">
        <v>0.015900000000000001</v>
      </c>
      <c r="R171" s="236">
        <f>Q171*H171</f>
        <v>0.015900000000000001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217</v>
      </c>
      <c r="AT171" s="238" t="s">
        <v>254</v>
      </c>
      <c r="AU171" s="238" t="s">
        <v>82</v>
      </c>
      <c r="AY171" s="16" t="s">
        <v>182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188</v>
      </c>
      <c r="BM171" s="238" t="s">
        <v>1108</v>
      </c>
    </row>
    <row r="172" s="2" customFormat="1" ht="24.15" customHeight="1">
      <c r="A172" s="37"/>
      <c r="B172" s="38"/>
      <c r="C172" s="226" t="s">
        <v>281</v>
      </c>
      <c r="D172" s="226" t="s">
        <v>184</v>
      </c>
      <c r="E172" s="227" t="s">
        <v>597</v>
      </c>
      <c r="F172" s="228" t="s">
        <v>598</v>
      </c>
      <c r="G172" s="229" t="s">
        <v>262</v>
      </c>
      <c r="H172" s="230">
        <v>1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38</v>
      </c>
      <c r="O172" s="90"/>
      <c r="P172" s="236">
        <f>O172*H172</f>
        <v>0</v>
      </c>
      <c r="Q172" s="236">
        <v>0.0064900000000000001</v>
      </c>
      <c r="R172" s="236">
        <f>Q172*H172</f>
        <v>0.0064900000000000001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188</v>
      </c>
      <c r="AT172" s="238" t="s">
        <v>184</v>
      </c>
      <c r="AU172" s="238" t="s">
        <v>82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188</v>
      </c>
      <c r="BM172" s="238" t="s">
        <v>1109</v>
      </c>
    </row>
    <row r="173" s="2" customFormat="1" ht="16.5" customHeight="1">
      <c r="A173" s="37"/>
      <c r="B173" s="38"/>
      <c r="C173" s="226" t="s">
        <v>7</v>
      </c>
      <c r="D173" s="226" t="s">
        <v>184</v>
      </c>
      <c r="E173" s="227" t="s">
        <v>600</v>
      </c>
      <c r="F173" s="228" t="s">
        <v>601</v>
      </c>
      <c r="G173" s="229" t="s">
        <v>187</v>
      </c>
      <c r="H173" s="230">
        <v>9.4359999999999999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38</v>
      </c>
      <c r="O173" s="90"/>
      <c r="P173" s="236">
        <f>O173*H173</f>
        <v>0</v>
      </c>
      <c r="Q173" s="236">
        <v>0.12</v>
      </c>
      <c r="R173" s="236">
        <f>Q173*H173</f>
        <v>1.13232</v>
      </c>
      <c r="S173" s="236">
        <v>2.4900000000000002</v>
      </c>
      <c r="T173" s="237">
        <f>S173*H173</f>
        <v>23.495640000000002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188</v>
      </c>
      <c r="AT173" s="238" t="s">
        <v>184</v>
      </c>
      <c r="AU173" s="238" t="s">
        <v>82</v>
      </c>
      <c r="AY173" s="16" t="s">
        <v>182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80</v>
      </c>
      <c r="BK173" s="239">
        <f>ROUND(I173*H173,2)</f>
        <v>0</v>
      </c>
      <c r="BL173" s="16" t="s">
        <v>188</v>
      </c>
      <c r="BM173" s="238" t="s">
        <v>1110</v>
      </c>
    </row>
    <row r="174" s="13" customFormat="1">
      <c r="A174" s="13"/>
      <c r="B174" s="240"/>
      <c r="C174" s="241"/>
      <c r="D174" s="242" t="s">
        <v>190</v>
      </c>
      <c r="E174" s="243" t="s">
        <v>1</v>
      </c>
      <c r="F174" s="244" t="s">
        <v>1111</v>
      </c>
      <c r="G174" s="241"/>
      <c r="H174" s="245">
        <v>5.6799999999999997</v>
      </c>
      <c r="I174" s="246"/>
      <c r="J174" s="241"/>
      <c r="K174" s="241"/>
      <c r="L174" s="247"/>
      <c r="M174" s="248"/>
      <c r="N174" s="249"/>
      <c r="O174" s="249"/>
      <c r="P174" s="249"/>
      <c r="Q174" s="249"/>
      <c r="R174" s="249"/>
      <c r="S174" s="249"/>
      <c r="T174" s="25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1" t="s">
        <v>190</v>
      </c>
      <c r="AU174" s="251" t="s">
        <v>82</v>
      </c>
      <c r="AV174" s="13" t="s">
        <v>82</v>
      </c>
      <c r="AW174" s="13" t="s">
        <v>30</v>
      </c>
      <c r="AX174" s="13" t="s">
        <v>73</v>
      </c>
      <c r="AY174" s="251" t="s">
        <v>182</v>
      </c>
    </row>
    <row r="175" s="13" customFormat="1">
      <c r="A175" s="13"/>
      <c r="B175" s="240"/>
      <c r="C175" s="241"/>
      <c r="D175" s="242" t="s">
        <v>190</v>
      </c>
      <c r="E175" s="243" t="s">
        <v>1</v>
      </c>
      <c r="F175" s="244" t="s">
        <v>805</v>
      </c>
      <c r="G175" s="241"/>
      <c r="H175" s="245">
        <v>1.2</v>
      </c>
      <c r="I175" s="246"/>
      <c r="J175" s="241"/>
      <c r="K175" s="241"/>
      <c r="L175" s="247"/>
      <c r="M175" s="248"/>
      <c r="N175" s="249"/>
      <c r="O175" s="249"/>
      <c r="P175" s="249"/>
      <c r="Q175" s="249"/>
      <c r="R175" s="249"/>
      <c r="S175" s="249"/>
      <c r="T175" s="25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190</v>
      </c>
      <c r="AU175" s="251" t="s">
        <v>82</v>
      </c>
      <c r="AV175" s="13" t="s">
        <v>82</v>
      </c>
      <c r="AW175" s="13" t="s">
        <v>30</v>
      </c>
      <c r="AX175" s="13" t="s">
        <v>73</v>
      </c>
      <c r="AY175" s="251" t="s">
        <v>182</v>
      </c>
    </row>
    <row r="176" s="13" customFormat="1">
      <c r="A176" s="13"/>
      <c r="B176" s="240"/>
      <c r="C176" s="241"/>
      <c r="D176" s="242" t="s">
        <v>190</v>
      </c>
      <c r="E176" s="243" t="s">
        <v>1</v>
      </c>
      <c r="F176" s="244" t="s">
        <v>1112</v>
      </c>
      <c r="G176" s="241"/>
      <c r="H176" s="245">
        <v>2.556</v>
      </c>
      <c r="I176" s="246"/>
      <c r="J176" s="241"/>
      <c r="K176" s="241"/>
      <c r="L176" s="247"/>
      <c r="M176" s="248"/>
      <c r="N176" s="249"/>
      <c r="O176" s="249"/>
      <c r="P176" s="249"/>
      <c r="Q176" s="249"/>
      <c r="R176" s="249"/>
      <c r="S176" s="249"/>
      <c r="T176" s="25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1" t="s">
        <v>190</v>
      </c>
      <c r="AU176" s="251" t="s">
        <v>82</v>
      </c>
      <c r="AV176" s="13" t="s">
        <v>82</v>
      </c>
      <c r="AW176" s="13" t="s">
        <v>30</v>
      </c>
      <c r="AX176" s="13" t="s">
        <v>73</v>
      </c>
      <c r="AY176" s="251" t="s">
        <v>182</v>
      </c>
    </row>
    <row r="177" s="14" customFormat="1">
      <c r="A177" s="14"/>
      <c r="B177" s="275"/>
      <c r="C177" s="276"/>
      <c r="D177" s="242" t="s">
        <v>190</v>
      </c>
      <c r="E177" s="277" t="s">
        <v>1</v>
      </c>
      <c r="F177" s="278" t="s">
        <v>540</v>
      </c>
      <c r="G177" s="276"/>
      <c r="H177" s="279">
        <v>9.4359999999999999</v>
      </c>
      <c r="I177" s="280"/>
      <c r="J177" s="276"/>
      <c r="K177" s="276"/>
      <c r="L177" s="281"/>
      <c r="M177" s="282"/>
      <c r="N177" s="283"/>
      <c r="O177" s="283"/>
      <c r="P177" s="283"/>
      <c r="Q177" s="283"/>
      <c r="R177" s="283"/>
      <c r="S177" s="283"/>
      <c r="T177" s="28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85" t="s">
        <v>190</v>
      </c>
      <c r="AU177" s="285" t="s">
        <v>82</v>
      </c>
      <c r="AV177" s="14" t="s">
        <v>188</v>
      </c>
      <c r="AW177" s="14" t="s">
        <v>30</v>
      </c>
      <c r="AX177" s="14" t="s">
        <v>80</v>
      </c>
      <c r="AY177" s="285" t="s">
        <v>182</v>
      </c>
    </row>
    <row r="178" s="12" customFormat="1" ht="22.8" customHeight="1">
      <c r="A178" s="12"/>
      <c r="B178" s="210"/>
      <c r="C178" s="211"/>
      <c r="D178" s="212" t="s">
        <v>72</v>
      </c>
      <c r="E178" s="224" t="s">
        <v>274</v>
      </c>
      <c r="F178" s="224" t="s">
        <v>275</v>
      </c>
      <c r="G178" s="211"/>
      <c r="H178" s="211"/>
      <c r="I178" s="214"/>
      <c r="J178" s="225">
        <f>BK178</f>
        <v>0</v>
      </c>
      <c r="K178" s="211"/>
      <c r="L178" s="216"/>
      <c r="M178" s="217"/>
      <c r="N178" s="218"/>
      <c r="O178" s="218"/>
      <c r="P178" s="219">
        <f>SUM(P179:P184)</f>
        <v>0</v>
      </c>
      <c r="Q178" s="218"/>
      <c r="R178" s="219">
        <f>SUM(R179:R184)</f>
        <v>0</v>
      </c>
      <c r="S178" s="218"/>
      <c r="T178" s="220">
        <f>SUM(T179:T184)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80</v>
      </c>
      <c r="AT178" s="222" t="s">
        <v>72</v>
      </c>
      <c r="AU178" s="222" t="s">
        <v>80</v>
      </c>
      <c r="AY178" s="221" t="s">
        <v>182</v>
      </c>
      <c r="BK178" s="223">
        <f>SUM(BK179:BK184)</f>
        <v>0</v>
      </c>
    </row>
    <row r="179" s="2" customFormat="1" ht="24.15" customHeight="1">
      <c r="A179" s="37"/>
      <c r="B179" s="38"/>
      <c r="C179" s="226" t="s">
        <v>289</v>
      </c>
      <c r="D179" s="226" t="s">
        <v>184</v>
      </c>
      <c r="E179" s="227" t="s">
        <v>277</v>
      </c>
      <c r="F179" s="228" t="s">
        <v>278</v>
      </c>
      <c r="G179" s="229" t="s">
        <v>279</v>
      </c>
      <c r="H179" s="230">
        <v>97.596999999999994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38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188</v>
      </c>
      <c r="AT179" s="238" t="s">
        <v>184</v>
      </c>
      <c r="AU179" s="238" t="s">
        <v>82</v>
      </c>
      <c r="AY179" s="16" t="s">
        <v>182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80</v>
      </c>
      <c r="BK179" s="239">
        <f>ROUND(I179*H179,2)</f>
        <v>0</v>
      </c>
      <c r="BL179" s="16" t="s">
        <v>188</v>
      </c>
      <c r="BM179" s="238" t="s">
        <v>1113</v>
      </c>
    </row>
    <row r="180" s="2" customFormat="1" ht="24.15" customHeight="1">
      <c r="A180" s="37"/>
      <c r="B180" s="38"/>
      <c r="C180" s="226" t="s">
        <v>293</v>
      </c>
      <c r="D180" s="226" t="s">
        <v>184</v>
      </c>
      <c r="E180" s="227" t="s">
        <v>610</v>
      </c>
      <c r="F180" s="228" t="s">
        <v>611</v>
      </c>
      <c r="G180" s="229" t="s">
        <v>279</v>
      </c>
      <c r="H180" s="230">
        <v>1210.9300000000001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38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188</v>
      </c>
      <c r="AT180" s="238" t="s">
        <v>184</v>
      </c>
      <c r="AU180" s="238" t="s">
        <v>82</v>
      </c>
      <c r="AY180" s="16" t="s">
        <v>182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188</v>
      </c>
      <c r="BM180" s="238" t="s">
        <v>1114</v>
      </c>
    </row>
    <row r="181" s="13" customFormat="1">
      <c r="A181" s="13"/>
      <c r="B181" s="240"/>
      <c r="C181" s="241"/>
      <c r="D181" s="242" t="s">
        <v>190</v>
      </c>
      <c r="E181" s="243" t="s">
        <v>1</v>
      </c>
      <c r="F181" s="244" t="s">
        <v>1115</v>
      </c>
      <c r="G181" s="241"/>
      <c r="H181" s="245">
        <v>1210.9300000000001</v>
      </c>
      <c r="I181" s="246"/>
      <c r="J181" s="241"/>
      <c r="K181" s="241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190</v>
      </c>
      <c r="AU181" s="251" t="s">
        <v>82</v>
      </c>
      <c r="AV181" s="13" t="s">
        <v>82</v>
      </c>
      <c r="AW181" s="13" t="s">
        <v>30</v>
      </c>
      <c r="AX181" s="13" t="s">
        <v>80</v>
      </c>
      <c r="AY181" s="251" t="s">
        <v>182</v>
      </c>
    </row>
    <row r="182" s="2" customFormat="1" ht="24.15" customHeight="1">
      <c r="A182" s="37"/>
      <c r="B182" s="38"/>
      <c r="C182" s="226" t="s">
        <v>298</v>
      </c>
      <c r="D182" s="226" t="s">
        <v>184</v>
      </c>
      <c r="E182" s="227" t="s">
        <v>282</v>
      </c>
      <c r="F182" s="228" t="s">
        <v>283</v>
      </c>
      <c r="G182" s="229" t="s">
        <v>279</v>
      </c>
      <c r="H182" s="230">
        <v>121.093</v>
      </c>
      <c r="I182" s="231"/>
      <c r="J182" s="232">
        <f>ROUND(I182*H182,2)</f>
        <v>0</v>
      </c>
      <c r="K182" s="233"/>
      <c r="L182" s="43"/>
      <c r="M182" s="234" t="s">
        <v>1</v>
      </c>
      <c r="N182" s="235" t="s">
        <v>38</v>
      </c>
      <c r="O182" s="90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188</v>
      </c>
      <c r="AT182" s="238" t="s">
        <v>184</v>
      </c>
      <c r="AU182" s="238" t="s">
        <v>82</v>
      </c>
      <c r="AY182" s="16" t="s">
        <v>182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80</v>
      </c>
      <c r="BK182" s="239">
        <f>ROUND(I182*H182,2)</f>
        <v>0</v>
      </c>
      <c r="BL182" s="16" t="s">
        <v>188</v>
      </c>
      <c r="BM182" s="238" t="s">
        <v>1116</v>
      </c>
    </row>
    <row r="183" s="13" customFormat="1">
      <c r="A183" s="13"/>
      <c r="B183" s="240"/>
      <c r="C183" s="241"/>
      <c r="D183" s="242" t="s">
        <v>190</v>
      </c>
      <c r="E183" s="243" t="s">
        <v>1</v>
      </c>
      <c r="F183" s="244" t="s">
        <v>1117</v>
      </c>
      <c r="G183" s="241"/>
      <c r="H183" s="245">
        <v>121.093</v>
      </c>
      <c r="I183" s="246"/>
      <c r="J183" s="241"/>
      <c r="K183" s="241"/>
      <c r="L183" s="247"/>
      <c r="M183" s="248"/>
      <c r="N183" s="249"/>
      <c r="O183" s="249"/>
      <c r="P183" s="249"/>
      <c r="Q183" s="249"/>
      <c r="R183" s="249"/>
      <c r="S183" s="249"/>
      <c r="T183" s="25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1" t="s">
        <v>190</v>
      </c>
      <c r="AU183" s="251" t="s">
        <v>82</v>
      </c>
      <c r="AV183" s="13" t="s">
        <v>82</v>
      </c>
      <c r="AW183" s="13" t="s">
        <v>30</v>
      </c>
      <c r="AX183" s="13" t="s">
        <v>80</v>
      </c>
      <c r="AY183" s="251" t="s">
        <v>182</v>
      </c>
    </row>
    <row r="184" s="2" customFormat="1" ht="24.15" customHeight="1">
      <c r="A184" s="37"/>
      <c r="B184" s="38"/>
      <c r="C184" s="226" t="s">
        <v>304</v>
      </c>
      <c r="D184" s="226" t="s">
        <v>184</v>
      </c>
      <c r="E184" s="227" t="s">
        <v>299</v>
      </c>
      <c r="F184" s="228" t="s">
        <v>300</v>
      </c>
      <c r="G184" s="229" t="s">
        <v>279</v>
      </c>
      <c r="H184" s="230">
        <v>121.093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38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188</v>
      </c>
      <c r="AT184" s="238" t="s">
        <v>184</v>
      </c>
      <c r="AU184" s="238" t="s">
        <v>82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188</v>
      </c>
      <c r="BM184" s="238" t="s">
        <v>1118</v>
      </c>
    </row>
    <row r="185" s="12" customFormat="1" ht="22.8" customHeight="1">
      <c r="A185" s="12"/>
      <c r="B185" s="210"/>
      <c r="C185" s="211"/>
      <c r="D185" s="212" t="s">
        <v>72</v>
      </c>
      <c r="E185" s="224" t="s">
        <v>302</v>
      </c>
      <c r="F185" s="224" t="s">
        <v>303</v>
      </c>
      <c r="G185" s="211"/>
      <c r="H185" s="211"/>
      <c r="I185" s="214"/>
      <c r="J185" s="225">
        <f>BK185</f>
        <v>0</v>
      </c>
      <c r="K185" s="211"/>
      <c r="L185" s="216"/>
      <c r="M185" s="217"/>
      <c r="N185" s="218"/>
      <c r="O185" s="218"/>
      <c r="P185" s="219">
        <f>P186</f>
        <v>0</v>
      </c>
      <c r="Q185" s="218"/>
      <c r="R185" s="219">
        <f>R186</f>
        <v>0</v>
      </c>
      <c r="S185" s="218"/>
      <c r="T185" s="220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1" t="s">
        <v>80</v>
      </c>
      <c r="AT185" s="222" t="s">
        <v>72</v>
      </c>
      <c r="AU185" s="222" t="s">
        <v>80</v>
      </c>
      <c r="AY185" s="221" t="s">
        <v>182</v>
      </c>
      <c r="BK185" s="223">
        <f>BK186</f>
        <v>0</v>
      </c>
    </row>
    <row r="186" s="2" customFormat="1" ht="24.15" customHeight="1">
      <c r="A186" s="37"/>
      <c r="B186" s="38"/>
      <c r="C186" s="226" t="s">
        <v>311</v>
      </c>
      <c r="D186" s="226" t="s">
        <v>184</v>
      </c>
      <c r="E186" s="227" t="s">
        <v>305</v>
      </c>
      <c r="F186" s="228" t="s">
        <v>306</v>
      </c>
      <c r="G186" s="229" t="s">
        <v>279</v>
      </c>
      <c r="H186" s="230">
        <v>102.3</v>
      </c>
      <c r="I186" s="231"/>
      <c r="J186" s="232">
        <f>ROUND(I186*H186,2)</f>
        <v>0</v>
      </c>
      <c r="K186" s="233"/>
      <c r="L186" s="43"/>
      <c r="M186" s="234" t="s">
        <v>1</v>
      </c>
      <c r="N186" s="235" t="s">
        <v>38</v>
      </c>
      <c r="O186" s="90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188</v>
      </c>
      <c r="AT186" s="238" t="s">
        <v>184</v>
      </c>
      <c r="AU186" s="238" t="s">
        <v>82</v>
      </c>
      <c r="AY186" s="16" t="s">
        <v>182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80</v>
      </c>
      <c r="BK186" s="239">
        <f>ROUND(I186*H186,2)</f>
        <v>0</v>
      </c>
      <c r="BL186" s="16" t="s">
        <v>188</v>
      </c>
      <c r="BM186" s="238" t="s">
        <v>1119</v>
      </c>
    </row>
    <row r="187" s="12" customFormat="1" ht="25.92" customHeight="1">
      <c r="A187" s="12"/>
      <c r="B187" s="210"/>
      <c r="C187" s="211"/>
      <c r="D187" s="212" t="s">
        <v>72</v>
      </c>
      <c r="E187" s="213" t="s">
        <v>254</v>
      </c>
      <c r="F187" s="213" t="s">
        <v>308</v>
      </c>
      <c r="G187" s="211"/>
      <c r="H187" s="211"/>
      <c r="I187" s="214"/>
      <c r="J187" s="215">
        <f>BK187</f>
        <v>0</v>
      </c>
      <c r="K187" s="211"/>
      <c r="L187" s="216"/>
      <c r="M187" s="217"/>
      <c r="N187" s="218"/>
      <c r="O187" s="218"/>
      <c r="P187" s="219">
        <f>P188</f>
        <v>0</v>
      </c>
      <c r="Q187" s="218"/>
      <c r="R187" s="219">
        <f>R188</f>
        <v>0</v>
      </c>
      <c r="S187" s="218"/>
      <c r="T187" s="220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1" t="s">
        <v>195</v>
      </c>
      <c r="AT187" s="222" t="s">
        <v>72</v>
      </c>
      <c r="AU187" s="222" t="s">
        <v>73</v>
      </c>
      <c r="AY187" s="221" t="s">
        <v>182</v>
      </c>
      <c r="BK187" s="223">
        <f>BK188</f>
        <v>0</v>
      </c>
    </row>
    <row r="188" s="12" customFormat="1" ht="22.8" customHeight="1">
      <c r="A188" s="12"/>
      <c r="B188" s="210"/>
      <c r="C188" s="211"/>
      <c r="D188" s="212" t="s">
        <v>72</v>
      </c>
      <c r="E188" s="224" t="s">
        <v>309</v>
      </c>
      <c r="F188" s="224" t="s">
        <v>310</v>
      </c>
      <c r="G188" s="211"/>
      <c r="H188" s="211"/>
      <c r="I188" s="214"/>
      <c r="J188" s="225">
        <f>BK188</f>
        <v>0</v>
      </c>
      <c r="K188" s="211"/>
      <c r="L188" s="216"/>
      <c r="M188" s="217"/>
      <c r="N188" s="218"/>
      <c r="O188" s="218"/>
      <c r="P188" s="219">
        <f>P189</f>
        <v>0</v>
      </c>
      <c r="Q188" s="218"/>
      <c r="R188" s="219">
        <f>R189</f>
        <v>0</v>
      </c>
      <c r="S188" s="218"/>
      <c r="T188" s="220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1" t="s">
        <v>195</v>
      </c>
      <c r="AT188" s="222" t="s">
        <v>72</v>
      </c>
      <c r="AU188" s="222" t="s">
        <v>80</v>
      </c>
      <c r="AY188" s="221" t="s">
        <v>182</v>
      </c>
      <c r="BK188" s="223">
        <f>BK189</f>
        <v>0</v>
      </c>
    </row>
    <row r="189" s="2" customFormat="1" ht="33" customHeight="1">
      <c r="A189" s="37"/>
      <c r="B189" s="38"/>
      <c r="C189" s="226" t="s">
        <v>319</v>
      </c>
      <c r="D189" s="226" t="s">
        <v>184</v>
      </c>
      <c r="E189" s="227" t="s">
        <v>619</v>
      </c>
      <c r="F189" s="228" t="s">
        <v>620</v>
      </c>
      <c r="G189" s="229" t="s">
        <v>279</v>
      </c>
      <c r="H189" s="230">
        <v>23.495999999999999</v>
      </c>
      <c r="I189" s="231"/>
      <c r="J189" s="232">
        <f>ROUND(I189*H189,2)</f>
        <v>0</v>
      </c>
      <c r="K189" s="233"/>
      <c r="L189" s="43"/>
      <c r="M189" s="234" t="s">
        <v>1</v>
      </c>
      <c r="N189" s="235" t="s">
        <v>38</v>
      </c>
      <c r="O189" s="90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8" t="s">
        <v>314</v>
      </c>
      <c r="AT189" s="238" t="s">
        <v>184</v>
      </c>
      <c r="AU189" s="238" t="s">
        <v>82</v>
      </c>
      <c r="AY189" s="16" t="s">
        <v>182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6" t="s">
        <v>80</v>
      </c>
      <c r="BK189" s="239">
        <f>ROUND(I189*H189,2)</f>
        <v>0</v>
      </c>
      <c r="BL189" s="16" t="s">
        <v>314</v>
      </c>
      <c r="BM189" s="238" t="s">
        <v>1120</v>
      </c>
    </row>
    <row r="190" s="12" customFormat="1" ht="25.92" customHeight="1">
      <c r="A190" s="12"/>
      <c r="B190" s="210"/>
      <c r="C190" s="211"/>
      <c r="D190" s="212" t="s">
        <v>72</v>
      </c>
      <c r="E190" s="213" t="s">
        <v>317</v>
      </c>
      <c r="F190" s="213" t="s">
        <v>318</v>
      </c>
      <c r="G190" s="211"/>
      <c r="H190" s="211"/>
      <c r="I190" s="214"/>
      <c r="J190" s="215">
        <f>BK190</f>
        <v>0</v>
      </c>
      <c r="K190" s="211"/>
      <c r="L190" s="216"/>
      <c r="M190" s="217"/>
      <c r="N190" s="218"/>
      <c r="O190" s="218"/>
      <c r="P190" s="219">
        <f>SUM(P191:P192)</f>
        <v>0</v>
      </c>
      <c r="Q190" s="218"/>
      <c r="R190" s="219">
        <f>SUM(R191:R192)</f>
        <v>0</v>
      </c>
      <c r="S190" s="218"/>
      <c r="T190" s="220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1" t="s">
        <v>188</v>
      </c>
      <c r="AT190" s="222" t="s">
        <v>72</v>
      </c>
      <c r="AU190" s="222" t="s">
        <v>73</v>
      </c>
      <c r="AY190" s="221" t="s">
        <v>182</v>
      </c>
      <c r="BK190" s="223">
        <f>SUM(BK191:BK192)</f>
        <v>0</v>
      </c>
    </row>
    <row r="191" s="2" customFormat="1" ht="16.5" customHeight="1">
      <c r="A191" s="37"/>
      <c r="B191" s="38"/>
      <c r="C191" s="226" t="s">
        <v>328</v>
      </c>
      <c r="D191" s="226" t="s">
        <v>184</v>
      </c>
      <c r="E191" s="227" t="s">
        <v>320</v>
      </c>
      <c r="F191" s="228" t="s">
        <v>321</v>
      </c>
      <c r="G191" s="229" t="s">
        <v>322</v>
      </c>
      <c r="H191" s="230">
        <v>40</v>
      </c>
      <c r="I191" s="231"/>
      <c r="J191" s="232">
        <f>ROUND(I191*H191,2)</f>
        <v>0</v>
      </c>
      <c r="K191" s="233"/>
      <c r="L191" s="43"/>
      <c r="M191" s="234" t="s">
        <v>1</v>
      </c>
      <c r="N191" s="235" t="s">
        <v>38</v>
      </c>
      <c r="O191" s="90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8" t="s">
        <v>323</v>
      </c>
      <c r="AT191" s="238" t="s">
        <v>184</v>
      </c>
      <c r="AU191" s="238" t="s">
        <v>80</v>
      </c>
      <c r="AY191" s="16" t="s">
        <v>182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6" t="s">
        <v>80</v>
      </c>
      <c r="BK191" s="239">
        <f>ROUND(I191*H191,2)</f>
        <v>0</v>
      </c>
      <c r="BL191" s="16" t="s">
        <v>323</v>
      </c>
      <c r="BM191" s="238" t="s">
        <v>1121</v>
      </c>
    </row>
    <row r="192" s="13" customFormat="1">
      <c r="A192" s="13"/>
      <c r="B192" s="240"/>
      <c r="C192" s="241"/>
      <c r="D192" s="242" t="s">
        <v>190</v>
      </c>
      <c r="E192" s="243" t="s">
        <v>1</v>
      </c>
      <c r="F192" s="244" t="s">
        <v>325</v>
      </c>
      <c r="G192" s="241"/>
      <c r="H192" s="245">
        <v>40</v>
      </c>
      <c r="I192" s="246"/>
      <c r="J192" s="241"/>
      <c r="K192" s="241"/>
      <c r="L192" s="247"/>
      <c r="M192" s="248"/>
      <c r="N192" s="249"/>
      <c r="O192" s="249"/>
      <c r="P192" s="249"/>
      <c r="Q192" s="249"/>
      <c r="R192" s="249"/>
      <c r="S192" s="249"/>
      <c r="T192" s="25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1" t="s">
        <v>190</v>
      </c>
      <c r="AU192" s="251" t="s">
        <v>80</v>
      </c>
      <c r="AV192" s="13" t="s">
        <v>82</v>
      </c>
      <c r="AW192" s="13" t="s">
        <v>30</v>
      </c>
      <c r="AX192" s="13" t="s">
        <v>80</v>
      </c>
      <c r="AY192" s="251" t="s">
        <v>182</v>
      </c>
    </row>
    <row r="193" s="12" customFormat="1" ht="25.92" customHeight="1">
      <c r="A193" s="12"/>
      <c r="B193" s="210"/>
      <c r="C193" s="211"/>
      <c r="D193" s="212" t="s">
        <v>72</v>
      </c>
      <c r="E193" s="213" t="s">
        <v>326</v>
      </c>
      <c r="F193" s="213" t="s">
        <v>327</v>
      </c>
      <c r="G193" s="211"/>
      <c r="H193" s="211"/>
      <c r="I193" s="214"/>
      <c r="J193" s="215">
        <f>BK193</f>
        <v>0</v>
      </c>
      <c r="K193" s="211"/>
      <c r="L193" s="216"/>
      <c r="M193" s="217"/>
      <c r="N193" s="218"/>
      <c r="O193" s="218"/>
      <c r="P193" s="219">
        <f>SUM(P194:P197)</f>
        <v>0</v>
      </c>
      <c r="Q193" s="218"/>
      <c r="R193" s="219">
        <f>SUM(R194:R197)</f>
        <v>0</v>
      </c>
      <c r="S193" s="218"/>
      <c r="T193" s="220">
        <f>SUM(T194:T197)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1" t="s">
        <v>188</v>
      </c>
      <c r="AT193" s="222" t="s">
        <v>72</v>
      </c>
      <c r="AU193" s="222" t="s">
        <v>73</v>
      </c>
      <c r="AY193" s="221" t="s">
        <v>182</v>
      </c>
      <c r="BK193" s="223">
        <f>SUM(BK194:BK197)</f>
        <v>0</v>
      </c>
    </row>
    <row r="194" s="2" customFormat="1" ht="49.05" customHeight="1">
      <c r="A194" s="37"/>
      <c r="B194" s="38"/>
      <c r="C194" s="226" t="s">
        <v>432</v>
      </c>
      <c r="D194" s="226" t="s">
        <v>184</v>
      </c>
      <c r="E194" s="227" t="s">
        <v>623</v>
      </c>
      <c r="F194" s="228" t="s">
        <v>624</v>
      </c>
      <c r="G194" s="229" t="s">
        <v>279</v>
      </c>
      <c r="H194" s="230">
        <v>97.596999999999994</v>
      </c>
      <c r="I194" s="231"/>
      <c r="J194" s="232">
        <f>ROUND(I194*H194,2)</f>
        <v>0</v>
      </c>
      <c r="K194" s="233"/>
      <c r="L194" s="43"/>
      <c r="M194" s="234" t="s">
        <v>1</v>
      </c>
      <c r="N194" s="235" t="s">
        <v>38</v>
      </c>
      <c r="O194" s="90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8" t="s">
        <v>323</v>
      </c>
      <c r="AT194" s="238" t="s">
        <v>184</v>
      </c>
      <c r="AU194" s="238" t="s">
        <v>80</v>
      </c>
      <c r="AY194" s="16" t="s">
        <v>182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6" t="s">
        <v>80</v>
      </c>
      <c r="BK194" s="239">
        <f>ROUND(I194*H194,2)</f>
        <v>0</v>
      </c>
      <c r="BL194" s="16" t="s">
        <v>323</v>
      </c>
      <c r="BM194" s="238" t="s">
        <v>1122</v>
      </c>
    </row>
    <row r="195" s="2" customFormat="1" ht="62.7" customHeight="1">
      <c r="A195" s="37"/>
      <c r="B195" s="38"/>
      <c r="C195" s="226" t="s">
        <v>436</v>
      </c>
      <c r="D195" s="226" t="s">
        <v>184</v>
      </c>
      <c r="E195" s="227" t="s">
        <v>626</v>
      </c>
      <c r="F195" s="228" t="s">
        <v>627</v>
      </c>
      <c r="G195" s="229" t="s">
        <v>279</v>
      </c>
      <c r="H195" s="230">
        <v>97.596999999999994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38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323</v>
      </c>
      <c r="AT195" s="238" t="s">
        <v>184</v>
      </c>
      <c r="AU195" s="238" t="s">
        <v>80</v>
      </c>
      <c r="AY195" s="16" t="s">
        <v>182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80</v>
      </c>
      <c r="BK195" s="239">
        <f>ROUND(I195*H195,2)</f>
        <v>0</v>
      </c>
      <c r="BL195" s="16" t="s">
        <v>323</v>
      </c>
      <c r="BM195" s="238" t="s">
        <v>1123</v>
      </c>
    </row>
    <row r="196" s="2" customFormat="1" ht="24.15" customHeight="1">
      <c r="A196" s="37"/>
      <c r="B196" s="38"/>
      <c r="C196" s="226" t="s">
        <v>438</v>
      </c>
      <c r="D196" s="226" t="s">
        <v>184</v>
      </c>
      <c r="E196" s="227" t="s">
        <v>329</v>
      </c>
      <c r="F196" s="228" t="s">
        <v>330</v>
      </c>
      <c r="G196" s="229" t="s">
        <v>262</v>
      </c>
      <c r="H196" s="230">
        <v>1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38</v>
      </c>
      <c r="O196" s="90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323</v>
      </c>
      <c r="AT196" s="238" t="s">
        <v>184</v>
      </c>
      <c r="AU196" s="238" t="s">
        <v>80</v>
      </c>
      <c r="AY196" s="16" t="s">
        <v>182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80</v>
      </c>
      <c r="BK196" s="239">
        <f>ROUND(I196*H196,2)</f>
        <v>0</v>
      </c>
      <c r="BL196" s="16" t="s">
        <v>323</v>
      </c>
      <c r="BM196" s="238" t="s">
        <v>1124</v>
      </c>
    </row>
    <row r="197" s="13" customFormat="1">
      <c r="A197" s="13"/>
      <c r="B197" s="240"/>
      <c r="C197" s="241"/>
      <c r="D197" s="242" t="s">
        <v>190</v>
      </c>
      <c r="E197" s="243" t="s">
        <v>1</v>
      </c>
      <c r="F197" s="244" t="s">
        <v>332</v>
      </c>
      <c r="G197" s="241"/>
      <c r="H197" s="245">
        <v>1</v>
      </c>
      <c r="I197" s="246"/>
      <c r="J197" s="241"/>
      <c r="K197" s="241"/>
      <c r="L197" s="247"/>
      <c r="M197" s="263"/>
      <c r="N197" s="264"/>
      <c r="O197" s="264"/>
      <c r="P197" s="264"/>
      <c r="Q197" s="264"/>
      <c r="R197" s="264"/>
      <c r="S197" s="264"/>
      <c r="T197" s="26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1" t="s">
        <v>190</v>
      </c>
      <c r="AU197" s="251" t="s">
        <v>80</v>
      </c>
      <c r="AV197" s="13" t="s">
        <v>82</v>
      </c>
      <c r="AW197" s="13" t="s">
        <v>30</v>
      </c>
      <c r="AX197" s="13" t="s">
        <v>80</v>
      </c>
      <c r="AY197" s="251" t="s">
        <v>182</v>
      </c>
    </row>
    <row r="198" s="2" customFormat="1" ht="6.96" customHeight="1">
      <c r="A198" s="37"/>
      <c r="B198" s="65"/>
      <c r="C198" s="66"/>
      <c r="D198" s="66"/>
      <c r="E198" s="66"/>
      <c r="F198" s="66"/>
      <c r="G198" s="66"/>
      <c r="H198" s="66"/>
      <c r="I198" s="66"/>
      <c r="J198" s="66"/>
      <c r="K198" s="66"/>
      <c r="L198" s="43"/>
      <c r="M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</row>
  </sheetData>
  <sheetProtection sheet="1" autoFilter="0" formatColumns="0" formatRows="0" objects="1" scenarios="1" spinCount="100000" saltValue="/KJpZXSD8hr1aeMg6OBzGZDdRp+7Xttlrcs169gxQS22EVJeNaUT2dsmP9HOCui7UYR4XN8c/4L0qlymwgsM7Q==" hashValue="dSH9SOuDlizJIXfICa4l54NVemH6QBWqvA/XtUfAgnPcujDdAlPNI8DzsNdfiTJWO5VRMh+xS0sfbo2FfHKYHA==" algorithmName="SHA-512" password="CC35"/>
  <autoFilter ref="C129:K19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142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hidden="1" s="1" customFormat="1" ht="24.96" customHeight="1">
      <c r="B4" s="19"/>
      <c r="D4" s="147" t="s">
        <v>145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propustků na TU 1611</v>
      </c>
      <c r="F7" s="149"/>
      <c r="G7" s="149"/>
      <c r="H7" s="149"/>
      <c r="L7" s="19"/>
    </row>
    <row r="8" hidden="1" s="1" customFormat="1" ht="12" customHeight="1">
      <c r="B8" s="19"/>
      <c r="D8" s="149" t="s">
        <v>146</v>
      </c>
      <c r="L8" s="19"/>
    </row>
    <row r="9" hidden="1" s="2" customFormat="1" ht="16.5" customHeight="1">
      <c r="A9" s="37"/>
      <c r="B9" s="43"/>
      <c r="C9" s="37"/>
      <c r="D9" s="37"/>
      <c r="E9" s="150" t="s">
        <v>1084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148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1125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12. 8. 2022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ROUND(J126,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ROUND((SUM(BE126:BE177)),  2)</f>
        <v>0</v>
      </c>
      <c r="G35" s="37"/>
      <c r="H35" s="37"/>
      <c r="I35" s="163">
        <v>0.20999999999999999</v>
      </c>
      <c r="J35" s="162">
        <f>ROUND(((SUM(BE126:BE177))*I35),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39</v>
      </c>
      <c r="F36" s="162">
        <f>ROUND((SUM(BF126:BF177)),  2)</f>
        <v>0</v>
      </c>
      <c r="G36" s="37"/>
      <c r="H36" s="37"/>
      <c r="I36" s="163">
        <v>0.14999999999999999</v>
      </c>
      <c r="J36" s="162">
        <f>ROUND(((SUM(BF126:BF177))*I36),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ROUND((SUM(BG126:BG177)),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ROUND((SUM(BH126:BH177)),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ROUND((SUM(BI126:BI177)),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propustků na TU 1611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1084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148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2022/08/7.2/SO 07 - Železniční svršek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12. 8. 2022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151</v>
      </c>
      <c r="D96" s="184"/>
      <c r="E96" s="184"/>
      <c r="F96" s="184"/>
      <c r="G96" s="184"/>
      <c r="H96" s="184"/>
      <c r="I96" s="184"/>
      <c r="J96" s="185" t="s">
        <v>152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153</v>
      </c>
      <c r="D98" s="39"/>
      <c r="E98" s="39"/>
      <c r="F98" s="39"/>
      <c r="G98" s="39"/>
      <c r="H98" s="39"/>
      <c r="I98" s="39"/>
      <c r="J98" s="109">
        <f>J126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154</v>
      </c>
    </row>
    <row r="99" hidden="1" s="9" customFormat="1" ht="24.96" customHeight="1">
      <c r="A99" s="9"/>
      <c r="B99" s="187"/>
      <c r="C99" s="188"/>
      <c r="D99" s="189" t="s">
        <v>155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334</v>
      </c>
      <c r="E100" s="195"/>
      <c r="F100" s="195"/>
      <c r="G100" s="195"/>
      <c r="H100" s="195"/>
      <c r="I100" s="195"/>
      <c r="J100" s="196">
        <f>J128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3"/>
      <c r="C101" s="132"/>
      <c r="D101" s="194" t="s">
        <v>161</v>
      </c>
      <c r="E101" s="195"/>
      <c r="F101" s="195"/>
      <c r="G101" s="195"/>
      <c r="H101" s="195"/>
      <c r="I101" s="195"/>
      <c r="J101" s="196">
        <f>J163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3"/>
      <c r="C102" s="132"/>
      <c r="D102" s="194" t="s">
        <v>162</v>
      </c>
      <c r="E102" s="195"/>
      <c r="F102" s="195"/>
      <c r="G102" s="195"/>
      <c r="H102" s="195"/>
      <c r="I102" s="195"/>
      <c r="J102" s="196">
        <f>J169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87"/>
      <c r="C103" s="188"/>
      <c r="D103" s="189" t="s">
        <v>165</v>
      </c>
      <c r="E103" s="190"/>
      <c r="F103" s="190"/>
      <c r="G103" s="190"/>
      <c r="H103" s="190"/>
      <c r="I103" s="190"/>
      <c r="J103" s="191">
        <f>J171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87"/>
      <c r="C104" s="188"/>
      <c r="D104" s="189" t="s">
        <v>166</v>
      </c>
      <c r="E104" s="190"/>
      <c r="F104" s="190"/>
      <c r="G104" s="190"/>
      <c r="H104" s="190"/>
      <c r="I104" s="190"/>
      <c r="J104" s="191">
        <f>J174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hidden="1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hidden="1"/>
    <row r="108" hidden="1"/>
    <row r="109" hidden="1"/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167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Oprava propustků na TU 1611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0"/>
      <c r="C115" s="31" t="s">
        <v>146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2" t="s">
        <v>1084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148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E11</f>
        <v>2022/08/7.2/SO 07 - Železniční svršek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F14</f>
        <v xml:space="preserve"> </v>
      </c>
      <c r="G120" s="39"/>
      <c r="H120" s="39"/>
      <c r="I120" s="31" t="s">
        <v>22</v>
      </c>
      <c r="J120" s="78" t="str">
        <f>IF(J14="","",J14)</f>
        <v>12. 8. 2022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E17</f>
        <v xml:space="preserve"> </v>
      </c>
      <c r="G122" s="39"/>
      <c r="H122" s="39"/>
      <c r="I122" s="31" t="s">
        <v>29</v>
      </c>
      <c r="J122" s="35" t="str">
        <f>E23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9"/>
      <c r="E123" s="39"/>
      <c r="F123" s="26" t="str">
        <f>IF(E20="","",E20)</f>
        <v>Vyplň údaj</v>
      </c>
      <c r="G123" s="39"/>
      <c r="H123" s="39"/>
      <c r="I123" s="31" t="s">
        <v>31</v>
      </c>
      <c r="J123" s="35" t="str">
        <f>E26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8"/>
      <c r="B125" s="199"/>
      <c r="C125" s="200" t="s">
        <v>168</v>
      </c>
      <c r="D125" s="201" t="s">
        <v>58</v>
      </c>
      <c r="E125" s="201" t="s">
        <v>54</v>
      </c>
      <c r="F125" s="201" t="s">
        <v>55</v>
      </c>
      <c r="G125" s="201" t="s">
        <v>169</v>
      </c>
      <c r="H125" s="201" t="s">
        <v>170</v>
      </c>
      <c r="I125" s="201" t="s">
        <v>171</v>
      </c>
      <c r="J125" s="202" t="s">
        <v>152</v>
      </c>
      <c r="K125" s="203" t="s">
        <v>172</v>
      </c>
      <c r="L125" s="204"/>
      <c r="M125" s="99" t="s">
        <v>1</v>
      </c>
      <c r="N125" s="100" t="s">
        <v>37</v>
      </c>
      <c r="O125" s="100" t="s">
        <v>173</v>
      </c>
      <c r="P125" s="100" t="s">
        <v>174</v>
      </c>
      <c r="Q125" s="100" t="s">
        <v>175</v>
      </c>
      <c r="R125" s="100" t="s">
        <v>176</v>
      </c>
      <c r="S125" s="100" t="s">
        <v>177</v>
      </c>
      <c r="T125" s="101" t="s">
        <v>178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7"/>
      <c r="B126" s="38"/>
      <c r="C126" s="106" t="s">
        <v>179</v>
      </c>
      <c r="D126" s="39"/>
      <c r="E126" s="39"/>
      <c r="F126" s="39"/>
      <c r="G126" s="39"/>
      <c r="H126" s="39"/>
      <c r="I126" s="39"/>
      <c r="J126" s="205">
        <f>BK126</f>
        <v>0</v>
      </c>
      <c r="K126" s="39"/>
      <c r="L126" s="43"/>
      <c r="M126" s="102"/>
      <c r="N126" s="206"/>
      <c r="O126" s="103"/>
      <c r="P126" s="207">
        <f>P127+P171+P174</f>
        <v>0</v>
      </c>
      <c r="Q126" s="103"/>
      <c r="R126" s="207">
        <f>R127+R171+R174</f>
        <v>20.500219999999999</v>
      </c>
      <c r="S126" s="103"/>
      <c r="T126" s="208">
        <f>T127+T171+T174</f>
        <v>34.945599999999999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72</v>
      </c>
      <c r="AU126" s="16" t="s">
        <v>154</v>
      </c>
      <c r="BK126" s="209">
        <f>BK127+BK171+BK174</f>
        <v>0</v>
      </c>
    </row>
    <row r="127" s="12" customFormat="1" ht="25.92" customHeight="1">
      <c r="A127" s="12"/>
      <c r="B127" s="210"/>
      <c r="C127" s="211"/>
      <c r="D127" s="212" t="s">
        <v>72</v>
      </c>
      <c r="E127" s="213" t="s">
        <v>180</v>
      </c>
      <c r="F127" s="213" t="s">
        <v>181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P128+P163+P169</f>
        <v>0</v>
      </c>
      <c r="Q127" s="218"/>
      <c r="R127" s="219">
        <f>R128+R163+R169</f>
        <v>20.500219999999999</v>
      </c>
      <c r="S127" s="218"/>
      <c r="T127" s="220">
        <f>T128+T163+T169</f>
        <v>34.945599999999999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72</v>
      </c>
      <c r="AU127" s="222" t="s">
        <v>73</v>
      </c>
      <c r="AY127" s="221" t="s">
        <v>182</v>
      </c>
      <c r="BK127" s="223">
        <f>BK128+BK163+BK169</f>
        <v>0</v>
      </c>
    </row>
    <row r="128" s="12" customFormat="1" ht="22.8" customHeight="1">
      <c r="A128" s="12"/>
      <c r="B128" s="210"/>
      <c r="C128" s="211"/>
      <c r="D128" s="212" t="s">
        <v>72</v>
      </c>
      <c r="E128" s="224" t="s">
        <v>203</v>
      </c>
      <c r="F128" s="224" t="s">
        <v>335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SUM(P129:P162)</f>
        <v>0</v>
      </c>
      <c r="Q128" s="218"/>
      <c r="R128" s="219">
        <f>SUM(R129:R162)</f>
        <v>20.500219999999999</v>
      </c>
      <c r="S128" s="218"/>
      <c r="T128" s="220">
        <f>SUM(T129:T162)</f>
        <v>34.945599999999999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72</v>
      </c>
      <c r="AU128" s="222" t="s">
        <v>80</v>
      </c>
      <c r="AY128" s="221" t="s">
        <v>182</v>
      </c>
      <c r="BK128" s="223">
        <f>SUM(BK129:BK162)</f>
        <v>0</v>
      </c>
    </row>
    <row r="129" s="2" customFormat="1" ht="16.5" customHeight="1">
      <c r="A129" s="37"/>
      <c r="B129" s="38"/>
      <c r="C129" s="226" t="s">
        <v>80</v>
      </c>
      <c r="D129" s="226" t="s">
        <v>184</v>
      </c>
      <c r="E129" s="227" t="s">
        <v>336</v>
      </c>
      <c r="F129" s="228" t="s">
        <v>337</v>
      </c>
      <c r="G129" s="229" t="s">
        <v>187</v>
      </c>
      <c r="H129" s="230">
        <v>18.199999999999999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38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188</v>
      </c>
      <c r="AT129" s="238" t="s">
        <v>184</v>
      </c>
      <c r="AU129" s="238" t="s">
        <v>82</v>
      </c>
      <c r="AY129" s="16" t="s">
        <v>182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80</v>
      </c>
      <c r="BK129" s="239">
        <f>ROUND(I129*H129,2)</f>
        <v>0</v>
      </c>
      <c r="BL129" s="16" t="s">
        <v>188</v>
      </c>
      <c r="BM129" s="238" t="s">
        <v>1126</v>
      </c>
    </row>
    <row r="130" s="13" customFormat="1">
      <c r="A130" s="13"/>
      <c r="B130" s="240"/>
      <c r="C130" s="241"/>
      <c r="D130" s="242" t="s">
        <v>190</v>
      </c>
      <c r="E130" s="243" t="s">
        <v>1</v>
      </c>
      <c r="F130" s="244" t="s">
        <v>632</v>
      </c>
      <c r="G130" s="241"/>
      <c r="H130" s="245">
        <v>18.199999999999999</v>
      </c>
      <c r="I130" s="246"/>
      <c r="J130" s="241"/>
      <c r="K130" s="241"/>
      <c r="L130" s="247"/>
      <c r="M130" s="248"/>
      <c r="N130" s="249"/>
      <c r="O130" s="249"/>
      <c r="P130" s="249"/>
      <c r="Q130" s="249"/>
      <c r="R130" s="249"/>
      <c r="S130" s="249"/>
      <c r="T130" s="25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1" t="s">
        <v>190</v>
      </c>
      <c r="AU130" s="251" t="s">
        <v>82</v>
      </c>
      <c r="AV130" s="13" t="s">
        <v>82</v>
      </c>
      <c r="AW130" s="13" t="s">
        <v>30</v>
      </c>
      <c r="AX130" s="13" t="s">
        <v>80</v>
      </c>
      <c r="AY130" s="251" t="s">
        <v>182</v>
      </c>
    </row>
    <row r="131" s="2" customFormat="1" ht="24.15" customHeight="1">
      <c r="A131" s="37"/>
      <c r="B131" s="38"/>
      <c r="C131" s="226" t="s">
        <v>82</v>
      </c>
      <c r="D131" s="226" t="s">
        <v>184</v>
      </c>
      <c r="E131" s="227" t="s">
        <v>339</v>
      </c>
      <c r="F131" s="228" t="s">
        <v>340</v>
      </c>
      <c r="G131" s="229" t="s">
        <v>187</v>
      </c>
      <c r="H131" s="230">
        <v>18.199999999999999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38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1.8080000000000001</v>
      </c>
      <c r="T131" s="237">
        <f>S131*H131</f>
        <v>32.9056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188</v>
      </c>
      <c r="AT131" s="238" t="s">
        <v>184</v>
      </c>
      <c r="AU131" s="238" t="s">
        <v>82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188</v>
      </c>
      <c r="BM131" s="238" t="s">
        <v>1127</v>
      </c>
    </row>
    <row r="132" s="2" customFormat="1" ht="16.5" customHeight="1">
      <c r="A132" s="37"/>
      <c r="B132" s="38"/>
      <c r="C132" s="226" t="s">
        <v>195</v>
      </c>
      <c r="D132" s="226" t="s">
        <v>184</v>
      </c>
      <c r="E132" s="227" t="s">
        <v>342</v>
      </c>
      <c r="F132" s="228" t="s">
        <v>343</v>
      </c>
      <c r="G132" s="229" t="s">
        <v>187</v>
      </c>
      <c r="H132" s="230">
        <v>10.199999999999999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0.20000000000000001</v>
      </c>
      <c r="T132" s="237">
        <f>S132*H132</f>
        <v>2.04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188</v>
      </c>
      <c r="AT132" s="238" t="s">
        <v>184</v>
      </c>
      <c r="AU132" s="238" t="s">
        <v>82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188</v>
      </c>
      <c r="BM132" s="238" t="s">
        <v>1128</v>
      </c>
    </row>
    <row r="133" s="13" customFormat="1">
      <c r="A133" s="13"/>
      <c r="B133" s="240"/>
      <c r="C133" s="241"/>
      <c r="D133" s="242" t="s">
        <v>190</v>
      </c>
      <c r="E133" s="243" t="s">
        <v>1</v>
      </c>
      <c r="F133" s="244" t="s">
        <v>345</v>
      </c>
      <c r="G133" s="241"/>
      <c r="H133" s="245">
        <v>10.199999999999999</v>
      </c>
      <c r="I133" s="246"/>
      <c r="J133" s="241"/>
      <c r="K133" s="241"/>
      <c r="L133" s="247"/>
      <c r="M133" s="248"/>
      <c r="N133" s="249"/>
      <c r="O133" s="249"/>
      <c r="P133" s="249"/>
      <c r="Q133" s="249"/>
      <c r="R133" s="249"/>
      <c r="S133" s="249"/>
      <c r="T133" s="25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1" t="s">
        <v>190</v>
      </c>
      <c r="AU133" s="251" t="s">
        <v>82</v>
      </c>
      <c r="AV133" s="13" t="s">
        <v>82</v>
      </c>
      <c r="AW133" s="13" t="s">
        <v>30</v>
      </c>
      <c r="AX133" s="13" t="s">
        <v>80</v>
      </c>
      <c r="AY133" s="251" t="s">
        <v>182</v>
      </c>
    </row>
    <row r="134" s="2" customFormat="1" ht="21.75" customHeight="1">
      <c r="A134" s="37"/>
      <c r="B134" s="38"/>
      <c r="C134" s="252" t="s">
        <v>188</v>
      </c>
      <c r="D134" s="252" t="s">
        <v>254</v>
      </c>
      <c r="E134" s="253" t="s">
        <v>346</v>
      </c>
      <c r="F134" s="254" t="s">
        <v>347</v>
      </c>
      <c r="G134" s="255" t="s">
        <v>279</v>
      </c>
      <c r="H134" s="256">
        <v>20.399999999999999</v>
      </c>
      <c r="I134" s="257"/>
      <c r="J134" s="258">
        <f>ROUND(I134*H134,2)</f>
        <v>0</v>
      </c>
      <c r="K134" s="259"/>
      <c r="L134" s="260"/>
      <c r="M134" s="261" t="s">
        <v>1</v>
      </c>
      <c r="N134" s="262" t="s">
        <v>38</v>
      </c>
      <c r="O134" s="90"/>
      <c r="P134" s="236">
        <f>O134*H134</f>
        <v>0</v>
      </c>
      <c r="Q134" s="236">
        <v>1</v>
      </c>
      <c r="R134" s="236">
        <f>Q134*H134</f>
        <v>20.399999999999999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217</v>
      </c>
      <c r="AT134" s="238" t="s">
        <v>254</v>
      </c>
      <c r="AU134" s="238" t="s">
        <v>82</v>
      </c>
      <c r="AY134" s="16" t="s">
        <v>182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80</v>
      </c>
      <c r="BK134" s="239">
        <f>ROUND(I134*H134,2)</f>
        <v>0</v>
      </c>
      <c r="BL134" s="16" t="s">
        <v>188</v>
      </c>
      <c r="BM134" s="238" t="s">
        <v>1129</v>
      </c>
    </row>
    <row r="135" s="13" customFormat="1">
      <c r="A135" s="13"/>
      <c r="B135" s="240"/>
      <c r="C135" s="241"/>
      <c r="D135" s="242" t="s">
        <v>190</v>
      </c>
      <c r="E135" s="243" t="s">
        <v>1</v>
      </c>
      <c r="F135" s="244" t="s">
        <v>349</v>
      </c>
      <c r="G135" s="241"/>
      <c r="H135" s="245">
        <v>20.399999999999999</v>
      </c>
      <c r="I135" s="246"/>
      <c r="J135" s="241"/>
      <c r="K135" s="241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190</v>
      </c>
      <c r="AU135" s="251" t="s">
        <v>82</v>
      </c>
      <c r="AV135" s="13" t="s">
        <v>82</v>
      </c>
      <c r="AW135" s="13" t="s">
        <v>30</v>
      </c>
      <c r="AX135" s="13" t="s">
        <v>80</v>
      </c>
      <c r="AY135" s="251" t="s">
        <v>182</v>
      </c>
    </row>
    <row r="136" s="2" customFormat="1" ht="33" customHeight="1">
      <c r="A136" s="37"/>
      <c r="B136" s="38"/>
      <c r="C136" s="226" t="s">
        <v>203</v>
      </c>
      <c r="D136" s="226" t="s">
        <v>184</v>
      </c>
      <c r="E136" s="227" t="s">
        <v>350</v>
      </c>
      <c r="F136" s="228" t="s">
        <v>351</v>
      </c>
      <c r="G136" s="229" t="s">
        <v>252</v>
      </c>
      <c r="H136" s="230">
        <v>11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38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188</v>
      </c>
      <c r="AT136" s="238" t="s">
        <v>184</v>
      </c>
      <c r="AU136" s="238" t="s">
        <v>82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188</v>
      </c>
      <c r="BM136" s="238" t="s">
        <v>1130</v>
      </c>
    </row>
    <row r="137" s="13" customFormat="1">
      <c r="A137" s="13"/>
      <c r="B137" s="240"/>
      <c r="C137" s="241"/>
      <c r="D137" s="242" t="s">
        <v>190</v>
      </c>
      <c r="E137" s="243" t="s">
        <v>1</v>
      </c>
      <c r="F137" s="244" t="s">
        <v>353</v>
      </c>
      <c r="G137" s="241"/>
      <c r="H137" s="245">
        <v>11</v>
      </c>
      <c r="I137" s="246"/>
      <c r="J137" s="241"/>
      <c r="K137" s="241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190</v>
      </c>
      <c r="AU137" s="251" t="s">
        <v>82</v>
      </c>
      <c r="AV137" s="13" t="s">
        <v>82</v>
      </c>
      <c r="AW137" s="13" t="s">
        <v>30</v>
      </c>
      <c r="AX137" s="13" t="s">
        <v>80</v>
      </c>
      <c r="AY137" s="251" t="s">
        <v>182</v>
      </c>
    </row>
    <row r="138" s="2" customFormat="1" ht="24.15" customHeight="1">
      <c r="A138" s="37"/>
      <c r="B138" s="38"/>
      <c r="C138" s="226" t="s">
        <v>207</v>
      </c>
      <c r="D138" s="226" t="s">
        <v>184</v>
      </c>
      <c r="E138" s="227" t="s">
        <v>354</v>
      </c>
      <c r="F138" s="228" t="s">
        <v>355</v>
      </c>
      <c r="G138" s="229" t="s">
        <v>356</v>
      </c>
      <c r="H138" s="230">
        <v>0.02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188</v>
      </c>
      <c r="AT138" s="238" t="s">
        <v>184</v>
      </c>
      <c r="AU138" s="238" t="s">
        <v>82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188</v>
      </c>
      <c r="BM138" s="238" t="s">
        <v>1131</v>
      </c>
    </row>
    <row r="139" s="13" customFormat="1">
      <c r="A139" s="13"/>
      <c r="B139" s="240"/>
      <c r="C139" s="241"/>
      <c r="D139" s="242" t="s">
        <v>190</v>
      </c>
      <c r="E139" s="243" t="s">
        <v>1</v>
      </c>
      <c r="F139" s="244" t="s">
        <v>638</v>
      </c>
      <c r="G139" s="241"/>
      <c r="H139" s="245">
        <v>0.02</v>
      </c>
      <c r="I139" s="246"/>
      <c r="J139" s="241"/>
      <c r="K139" s="241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190</v>
      </c>
      <c r="AU139" s="251" t="s">
        <v>82</v>
      </c>
      <c r="AV139" s="13" t="s">
        <v>82</v>
      </c>
      <c r="AW139" s="13" t="s">
        <v>30</v>
      </c>
      <c r="AX139" s="13" t="s">
        <v>80</v>
      </c>
      <c r="AY139" s="251" t="s">
        <v>182</v>
      </c>
    </row>
    <row r="140" s="2" customFormat="1" ht="21.75" customHeight="1">
      <c r="A140" s="37"/>
      <c r="B140" s="38"/>
      <c r="C140" s="252" t="s">
        <v>211</v>
      </c>
      <c r="D140" s="252" t="s">
        <v>254</v>
      </c>
      <c r="E140" s="253" t="s">
        <v>359</v>
      </c>
      <c r="F140" s="254" t="s">
        <v>360</v>
      </c>
      <c r="G140" s="255" t="s">
        <v>262</v>
      </c>
      <c r="H140" s="256">
        <v>40</v>
      </c>
      <c r="I140" s="257"/>
      <c r="J140" s="258">
        <f>ROUND(I140*H140,2)</f>
        <v>0</v>
      </c>
      <c r="K140" s="259"/>
      <c r="L140" s="260"/>
      <c r="M140" s="261" t="s">
        <v>1</v>
      </c>
      <c r="N140" s="262" t="s">
        <v>38</v>
      </c>
      <c r="O140" s="90"/>
      <c r="P140" s="236">
        <f>O140*H140</f>
        <v>0</v>
      </c>
      <c r="Q140" s="236">
        <v>0.00018000000000000001</v>
      </c>
      <c r="R140" s="236">
        <f>Q140*H140</f>
        <v>0.0072000000000000007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217</v>
      </c>
      <c r="AT140" s="238" t="s">
        <v>254</v>
      </c>
      <c r="AU140" s="238" t="s">
        <v>82</v>
      </c>
      <c r="AY140" s="16" t="s">
        <v>182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188</v>
      </c>
      <c r="BM140" s="238" t="s">
        <v>1132</v>
      </c>
    </row>
    <row r="141" s="2" customFormat="1" ht="16.5" customHeight="1">
      <c r="A141" s="37"/>
      <c r="B141" s="38"/>
      <c r="C141" s="252" t="s">
        <v>217</v>
      </c>
      <c r="D141" s="252" t="s">
        <v>254</v>
      </c>
      <c r="E141" s="253" t="s">
        <v>362</v>
      </c>
      <c r="F141" s="254" t="s">
        <v>363</v>
      </c>
      <c r="G141" s="255" t="s">
        <v>262</v>
      </c>
      <c r="H141" s="256">
        <v>16</v>
      </c>
      <c r="I141" s="257"/>
      <c r="J141" s="258">
        <f>ROUND(I141*H141,2)</f>
        <v>0</v>
      </c>
      <c r="K141" s="259"/>
      <c r="L141" s="260"/>
      <c r="M141" s="261" t="s">
        <v>1</v>
      </c>
      <c r="N141" s="262" t="s">
        <v>38</v>
      </c>
      <c r="O141" s="90"/>
      <c r="P141" s="236">
        <f>O141*H141</f>
        <v>0</v>
      </c>
      <c r="Q141" s="236">
        <v>9.0000000000000006E-05</v>
      </c>
      <c r="R141" s="236">
        <f>Q141*H141</f>
        <v>0.0014400000000000001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217</v>
      </c>
      <c r="AT141" s="238" t="s">
        <v>254</v>
      </c>
      <c r="AU141" s="238" t="s">
        <v>82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188</v>
      </c>
      <c r="BM141" s="238" t="s">
        <v>1133</v>
      </c>
    </row>
    <row r="142" s="13" customFormat="1">
      <c r="A142" s="13"/>
      <c r="B142" s="240"/>
      <c r="C142" s="241"/>
      <c r="D142" s="242" t="s">
        <v>190</v>
      </c>
      <c r="E142" s="243" t="s">
        <v>1</v>
      </c>
      <c r="F142" s="244" t="s">
        <v>641</v>
      </c>
      <c r="G142" s="241"/>
      <c r="H142" s="245">
        <v>16</v>
      </c>
      <c r="I142" s="246"/>
      <c r="J142" s="241"/>
      <c r="K142" s="241"/>
      <c r="L142" s="247"/>
      <c r="M142" s="248"/>
      <c r="N142" s="249"/>
      <c r="O142" s="249"/>
      <c r="P142" s="249"/>
      <c r="Q142" s="249"/>
      <c r="R142" s="249"/>
      <c r="S142" s="249"/>
      <c r="T142" s="25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190</v>
      </c>
      <c r="AU142" s="251" t="s">
        <v>82</v>
      </c>
      <c r="AV142" s="13" t="s">
        <v>82</v>
      </c>
      <c r="AW142" s="13" t="s">
        <v>30</v>
      </c>
      <c r="AX142" s="13" t="s">
        <v>80</v>
      </c>
      <c r="AY142" s="251" t="s">
        <v>182</v>
      </c>
    </row>
    <row r="143" s="2" customFormat="1" ht="16.5" customHeight="1">
      <c r="A143" s="37"/>
      <c r="B143" s="38"/>
      <c r="C143" s="252" t="s">
        <v>222</v>
      </c>
      <c r="D143" s="252" t="s">
        <v>254</v>
      </c>
      <c r="E143" s="253" t="s">
        <v>365</v>
      </c>
      <c r="F143" s="254" t="s">
        <v>366</v>
      </c>
      <c r="G143" s="255" t="s">
        <v>262</v>
      </c>
      <c r="H143" s="256">
        <v>5</v>
      </c>
      <c r="I143" s="257"/>
      <c r="J143" s="258">
        <f>ROUND(I143*H143,2)</f>
        <v>0</v>
      </c>
      <c r="K143" s="259"/>
      <c r="L143" s="260"/>
      <c r="M143" s="261" t="s">
        <v>1</v>
      </c>
      <c r="N143" s="262" t="s">
        <v>38</v>
      </c>
      <c r="O143" s="90"/>
      <c r="P143" s="236">
        <f>O143*H143</f>
        <v>0</v>
      </c>
      <c r="Q143" s="236">
        <v>0.00062</v>
      </c>
      <c r="R143" s="236">
        <f>Q143*H143</f>
        <v>0.0030999999999999999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217</v>
      </c>
      <c r="AT143" s="238" t="s">
        <v>254</v>
      </c>
      <c r="AU143" s="238" t="s">
        <v>82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188</v>
      </c>
      <c r="BM143" s="238" t="s">
        <v>1134</v>
      </c>
    </row>
    <row r="144" s="13" customFormat="1">
      <c r="A144" s="13"/>
      <c r="B144" s="240"/>
      <c r="C144" s="241"/>
      <c r="D144" s="242" t="s">
        <v>190</v>
      </c>
      <c r="E144" s="243" t="s">
        <v>1</v>
      </c>
      <c r="F144" s="244" t="s">
        <v>643</v>
      </c>
      <c r="G144" s="241"/>
      <c r="H144" s="245">
        <v>5</v>
      </c>
      <c r="I144" s="246"/>
      <c r="J144" s="241"/>
      <c r="K144" s="241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190</v>
      </c>
      <c r="AU144" s="251" t="s">
        <v>82</v>
      </c>
      <c r="AV144" s="13" t="s">
        <v>82</v>
      </c>
      <c r="AW144" s="13" t="s">
        <v>30</v>
      </c>
      <c r="AX144" s="13" t="s">
        <v>80</v>
      </c>
      <c r="AY144" s="251" t="s">
        <v>182</v>
      </c>
    </row>
    <row r="145" s="2" customFormat="1" ht="16.5" customHeight="1">
      <c r="A145" s="37"/>
      <c r="B145" s="38"/>
      <c r="C145" s="252" t="s">
        <v>228</v>
      </c>
      <c r="D145" s="252" t="s">
        <v>254</v>
      </c>
      <c r="E145" s="253" t="s">
        <v>369</v>
      </c>
      <c r="F145" s="254" t="s">
        <v>370</v>
      </c>
      <c r="G145" s="255" t="s">
        <v>262</v>
      </c>
      <c r="H145" s="256">
        <v>5</v>
      </c>
      <c r="I145" s="257"/>
      <c r="J145" s="258">
        <f>ROUND(I145*H145,2)</f>
        <v>0</v>
      </c>
      <c r="K145" s="259"/>
      <c r="L145" s="260"/>
      <c r="M145" s="261" t="s">
        <v>1</v>
      </c>
      <c r="N145" s="262" t="s">
        <v>38</v>
      </c>
      <c r="O145" s="90"/>
      <c r="P145" s="236">
        <f>O145*H145</f>
        <v>0</v>
      </c>
      <c r="Q145" s="236">
        <v>0.00048999999999999998</v>
      </c>
      <c r="R145" s="236">
        <f>Q145*H145</f>
        <v>0.0024499999999999999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217</v>
      </c>
      <c r="AT145" s="238" t="s">
        <v>254</v>
      </c>
      <c r="AU145" s="238" t="s">
        <v>82</v>
      </c>
      <c r="AY145" s="16" t="s">
        <v>182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188</v>
      </c>
      <c r="BM145" s="238" t="s">
        <v>1135</v>
      </c>
    </row>
    <row r="146" s="2" customFormat="1" ht="16.5" customHeight="1">
      <c r="A146" s="37"/>
      <c r="B146" s="38"/>
      <c r="C146" s="252" t="s">
        <v>234</v>
      </c>
      <c r="D146" s="252" t="s">
        <v>254</v>
      </c>
      <c r="E146" s="253" t="s">
        <v>372</v>
      </c>
      <c r="F146" s="254" t="s">
        <v>373</v>
      </c>
      <c r="G146" s="255" t="s">
        <v>262</v>
      </c>
      <c r="H146" s="256">
        <v>5</v>
      </c>
      <c r="I146" s="257"/>
      <c r="J146" s="258">
        <f>ROUND(I146*H146,2)</f>
        <v>0</v>
      </c>
      <c r="K146" s="259"/>
      <c r="L146" s="260"/>
      <c r="M146" s="261" t="s">
        <v>1</v>
      </c>
      <c r="N146" s="262" t="s">
        <v>38</v>
      </c>
      <c r="O146" s="90"/>
      <c r="P146" s="236">
        <f>O146*H146</f>
        <v>0</v>
      </c>
      <c r="Q146" s="236">
        <v>0.00014999999999999999</v>
      </c>
      <c r="R146" s="236">
        <f>Q146*H146</f>
        <v>0.00074999999999999991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217</v>
      </c>
      <c r="AT146" s="238" t="s">
        <v>254</v>
      </c>
      <c r="AU146" s="238" t="s">
        <v>82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188</v>
      </c>
      <c r="BM146" s="238" t="s">
        <v>1136</v>
      </c>
    </row>
    <row r="147" s="2" customFormat="1" ht="24.15" customHeight="1">
      <c r="A147" s="37"/>
      <c r="B147" s="38"/>
      <c r="C147" s="226" t="s">
        <v>239</v>
      </c>
      <c r="D147" s="226" t="s">
        <v>184</v>
      </c>
      <c r="E147" s="227" t="s">
        <v>375</v>
      </c>
      <c r="F147" s="228" t="s">
        <v>376</v>
      </c>
      <c r="G147" s="229" t="s">
        <v>356</v>
      </c>
      <c r="H147" s="230">
        <v>0.02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38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188</v>
      </c>
      <c r="AT147" s="238" t="s">
        <v>184</v>
      </c>
      <c r="AU147" s="238" t="s">
        <v>82</v>
      </c>
      <c r="AY147" s="16" t="s">
        <v>182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80</v>
      </c>
      <c r="BK147" s="239">
        <f>ROUND(I147*H147,2)</f>
        <v>0</v>
      </c>
      <c r="BL147" s="16" t="s">
        <v>188</v>
      </c>
      <c r="BM147" s="238" t="s">
        <v>1137</v>
      </c>
    </row>
    <row r="148" s="2" customFormat="1" ht="24.15" customHeight="1">
      <c r="A148" s="37"/>
      <c r="B148" s="38"/>
      <c r="C148" s="226" t="s">
        <v>244</v>
      </c>
      <c r="D148" s="226" t="s">
        <v>184</v>
      </c>
      <c r="E148" s="227" t="s">
        <v>378</v>
      </c>
      <c r="F148" s="228" t="s">
        <v>379</v>
      </c>
      <c r="G148" s="229" t="s">
        <v>262</v>
      </c>
      <c r="H148" s="230">
        <v>4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38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188</v>
      </c>
      <c r="AT148" s="238" t="s">
        <v>184</v>
      </c>
      <c r="AU148" s="238" t="s">
        <v>82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188</v>
      </c>
      <c r="BM148" s="238" t="s">
        <v>1138</v>
      </c>
    </row>
    <row r="149" s="2" customFormat="1">
      <c r="A149" s="37"/>
      <c r="B149" s="38"/>
      <c r="C149" s="39"/>
      <c r="D149" s="242" t="s">
        <v>381</v>
      </c>
      <c r="E149" s="39"/>
      <c r="F149" s="266" t="s">
        <v>382</v>
      </c>
      <c r="G149" s="39"/>
      <c r="H149" s="39"/>
      <c r="I149" s="267"/>
      <c r="J149" s="39"/>
      <c r="K149" s="39"/>
      <c r="L149" s="43"/>
      <c r="M149" s="268"/>
      <c r="N149" s="269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381</v>
      </c>
      <c r="AU149" s="16" t="s">
        <v>82</v>
      </c>
    </row>
    <row r="150" s="2" customFormat="1" ht="24.15" customHeight="1">
      <c r="A150" s="37"/>
      <c r="B150" s="38"/>
      <c r="C150" s="226" t="s">
        <v>249</v>
      </c>
      <c r="D150" s="226" t="s">
        <v>184</v>
      </c>
      <c r="E150" s="227" t="s">
        <v>383</v>
      </c>
      <c r="F150" s="228" t="s">
        <v>384</v>
      </c>
      <c r="G150" s="229" t="s">
        <v>262</v>
      </c>
      <c r="H150" s="230">
        <v>4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38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188</v>
      </c>
      <c r="AT150" s="238" t="s">
        <v>184</v>
      </c>
      <c r="AU150" s="238" t="s">
        <v>82</v>
      </c>
      <c r="AY150" s="16" t="s">
        <v>182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188</v>
      </c>
      <c r="BM150" s="238" t="s">
        <v>1139</v>
      </c>
    </row>
    <row r="151" s="2" customFormat="1">
      <c r="A151" s="37"/>
      <c r="B151" s="38"/>
      <c r="C151" s="39"/>
      <c r="D151" s="242" t="s">
        <v>381</v>
      </c>
      <c r="E151" s="39"/>
      <c r="F151" s="266" t="s">
        <v>386</v>
      </c>
      <c r="G151" s="39"/>
      <c r="H151" s="39"/>
      <c r="I151" s="267"/>
      <c r="J151" s="39"/>
      <c r="K151" s="39"/>
      <c r="L151" s="43"/>
      <c r="M151" s="268"/>
      <c r="N151" s="269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381</v>
      </c>
      <c r="AU151" s="16" t="s">
        <v>82</v>
      </c>
    </row>
    <row r="152" s="2" customFormat="1" ht="21.75" customHeight="1">
      <c r="A152" s="37"/>
      <c r="B152" s="38"/>
      <c r="C152" s="252" t="s">
        <v>8</v>
      </c>
      <c r="D152" s="252" t="s">
        <v>254</v>
      </c>
      <c r="E152" s="253" t="s">
        <v>387</v>
      </c>
      <c r="F152" s="254" t="s">
        <v>388</v>
      </c>
      <c r="G152" s="255" t="s">
        <v>262</v>
      </c>
      <c r="H152" s="256">
        <v>4</v>
      </c>
      <c r="I152" s="257"/>
      <c r="J152" s="258">
        <f>ROUND(I152*H152,2)</f>
        <v>0</v>
      </c>
      <c r="K152" s="259"/>
      <c r="L152" s="260"/>
      <c r="M152" s="261" t="s">
        <v>1</v>
      </c>
      <c r="N152" s="262" t="s">
        <v>38</v>
      </c>
      <c r="O152" s="90"/>
      <c r="P152" s="236">
        <f>O152*H152</f>
        <v>0</v>
      </c>
      <c r="Q152" s="236">
        <v>0.019900000000000001</v>
      </c>
      <c r="R152" s="236">
        <f>Q152*H152</f>
        <v>0.079600000000000004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217</v>
      </c>
      <c r="AT152" s="238" t="s">
        <v>254</v>
      </c>
      <c r="AU152" s="238" t="s">
        <v>82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188</v>
      </c>
      <c r="BM152" s="238" t="s">
        <v>1140</v>
      </c>
    </row>
    <row r="153" s="13" customFormat="1">
      <c r="A153" s="13"/>
      <c r="B153" s="240"/>
      <c r="C153" s="241"/>
      <c r="D153" s="242" t="s">
        <v>190</v>
      </c>
      <c r="E153" s="243" t="s">
        <v>1</v>
      </c>
      <c r="F153" s="244" t="s">
        <v>390</v>
      </c>
      <c r="G153" s="241"/>
      <c r="H153" s="245">
        <v>4</v>
      </c>
      <c r="I153" s="246"/>
      <c r="J153" s="241"/>
      <c r="K153" s="241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190</v>
      </c>
      <c r="AU153" s="251" t="s">
        <v>82</v>
      </c>
      <c r="AV153" s="13" t="s">
        <v>82</v>
      </c>
      <c r="AW153" s="13" t="s">
        <v>30</v>
      </c>
      <c r="AX153" s="13" t="s">
        <v>80</v>
      </c>
      <c r="AY153" s="251" t="s">
        <v>182</v>
      </c>
    </row>
    <row r="154" s="2" customFormat="1" ht="16.5" customHeight="1">
      <c r="A154" s="37"/>
      <c r="B154" s="38"/>
      <c r="C154" s="252" t="s">
        <v>259</v>
      </c>
      <c r="D154" s="252" t="s">
        <v>254</v>
      </c>
      <c r="E154" s="253" t="s">
        <v>391</v>
      </c>
      <c r="F154" s="254" t="s">
        <v>392</v>
      </c>
      <c r="G154" s="255" t="s">
        <v>262</v>
      </c>
      <c r="H154" s="256">
        <v>8</v>
      </c>
      <c r="I154" s="257"/>
      <c r="J154" s="258">
        <f>ROUND(I154*H154,2)</f>
        <v>0</v>
      </c>
      <c r="K154" s="259"/>
      <c r="L154" s="260"/>
      <c r="M154" s="261" t="s">
        <v>1</v>
      </c>
      <c r="N154" s="262" t="s">
        <v>38</v>
      </c>
      <c r="O154" s="90"/>
      <c r="P154" s="236">
        <f>O154*H154</f>
        <v>0</v>
      </c>
      <c r="Q154" s="236">
        <v>0.00052999999999999998</v>
      </c>
      <c r="R154" s="236">
        <f>Q154*H154</f>
        <v>0.0042399999999999998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217</v>
      </c>
      <c r="AT154" s="238" t="s">
        <v>254</v>
      </c>
      <c r="AU154" s="238" t="s">
        <v>82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188</v>
      </c>
      <c r="BM154" s="238" t="s">
        <v>1141</v>
      </c>
    </row>
    <row r="155" s="13" customFormat="1">
      <c r="A155" s="13"/>
      <c r="B155" s="240"/>
      <c r="C155" s="241"/>
      <c r="D155" s="242" t="s">
        <v>190</v>
      </c>
      <c r="E155" s="243" t="s">
        <v>1</v>
      </c>
      <c r="F155" s="244" t="s">
        <v>394</v>
      </c>
      <c r="G155" s="241"/>
      <c r="H155" s="245">
        <v>8</v>
      </c>
      <c r="I155" s="246"/>
      <c r="J155" s="241"/>
      <c r="K155" s="241"/>
      <c r="L155" s="247"/>
      <c r="M155" s="248"/>
      <c r="N155" s="249"/>
      <c r="O155" s="249"/>
      <c r="P155" s="249"/>
      <c r="Q155" s="249"/>
      <c r="R155" s="249"/>
      <c r="S155" s="249"/>
      <c r="T155" s="25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1" t="s">
        <v>190</v>
      </c>
      <c r="AU155" s="251" t="s">
        <v>82</v>
      </c>
      <c r="AV155" s="13" t="s">
        <v>82</v>
      </c>
      <c r="AW155" s="13" t="s">
        <v>30</v>
      </c>
      <c r="AX155" s="13" t="s">
        <v>80</v>
      </c>
      <c r="AY155" s="251" t="s">
        <v>182</v>
      </c>
    </row>
    <row r="156" s="2" customFormat="1" ht="16.5" customHeight="1">
      <c r="A156" s="37"/>
      <c r="B156" s="38"/>
      <c r="C156" s="252" t="s">
        <v>264</v>
      </c>
      <c r="D156" s="252" t="s">
        <v>254</v>
      </c>
      <c r="E156" s="253" t="s">
        <v>395</v>
      </c>
      <c r="F156" s="254" t="s">
        <v>373</v>
      </c>
      <c r="G156" s="255" t="s">
        <v>262</v>
      </c>
      <c r="H156" s="256">
        <v>8</v>
      </c>
      <c r="I156" s="257"/>
      <c r="J156" s="258">
        <f>ROUND(I156*H156,2)</f>
        <v>0</v>
      </c>
      <c r="K156" s="259"/>
      <c r="L156" s="260"/>
      <c r="M156" s="261" t="s">
        <v>1</v>
      </c>
      <c r="N156" s="262" t="s">
        <v>38</v>
      </c>
      <c r="O156" s="90"/>
      <c r="P156" s="236">
        <f>O156*H156</f>
        <v>0</v>
      </c>
      <c r="Q156" s="236">
        <v>0.00014999999999999999</v>
      </c>
      <c r="R156" s="236">
        <f>Q156*H156</f>
        <v>0.0011999999999999999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217</v>
      </c>
      <c r="AT156" s="238" t="s">
        <v>254</v>
      </c>
      <c r="AU156" s="238" t="s">
        <v>82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188</v>
      </c>
      <c r="BM156" s="238" t="s">
        <v>1142</v>
      </c>
    </row>
    <row r="157" s="2" customFormat="1" ht="16.5" customHeight="1">
      <c r="A157" s="37"/>
      <c r="B157" s="38"/>
      <c r="C157" s="252" t="s">
        <v>269</v>
      </c>
      <c r="D157" s="252" t="s">
        <v>254</v>
      </c>
      <c r="E157" s="253" t="s">
        <v>397</v>
      </c>
      <c r="F157" s="254" t="s">
        <v>398</v>
      </c>
      <c r="G157" s="255" t="s">
        <v>262</v>
      </c>
      <c r="H157" s="256">
        <v>8</v>
      </c>
      <c r="I157" s="257"/>
      <c r="J157" s="258">
        <f>ROUND(I157*H157,2)</f>
        <v>0</v>
      </c>
      <c r="K157" s="259"/>
      <c r="L157" s="260"/>
      <c r="M157" s="261" t="s">
        <v>1</v>
      </c>
      <c r="N157" s="262" t="s">
        <v>38</v>
      </c>
      <c r="O157" s="90"/>
      <c r="P157" s="236">
        <f>O157*H157</f>
        <v>0</v>
      </c>
      <c r="Q157" s="236">
        <v>3.0000000000000001E-05</v>
      </c>
      <c r="R157" s="236">
        <f>Q157*H157</f>
        <v>0.00024000000000000001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217</v>
      </c>
      <c r="AT157" s="238" t="s">
        <v>254</v>
      </c>
      <c r="AU157" s="238" t="s">
        <v>82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188</v>
      </c>
      <c r="BM157" s="238" t="s">
        <v>1143</v>
      </c>
    </row>
    <row r="158" s="2" customFormat="1" ht="24.15" customHeight="1">
      <c r="A158" s="37"/>
      <c r="B158" s="38"/>
      <c r="C158" s="226" t="s">
        <v>276</v>
      </c>
      <c r="D158" s="226" t="s">
        <v>184</v>
      </c>
      <c r="E158" s="227" t="s">
        <v>400</v>
      </c>
      <c r="F158" s="228" t="s">
        <v>401</v>
      </c>
      <c r="G158" s="229" t="s">
        <v>402</v>
      </c>
      <c r="H158" s="230">
        <v>4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38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188</v>
      </c>
      <c r="AT158" s="238" t="s">
        <v>184</v>
      </c>
      <c r="AU158" s="238" t="s">
        <v>82</v>
      </c>
      <c r="AY158" s="16" t="s">
        <v>182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188</v>
      </c>
      <c r="BM158" s="238" t="s">
        <v>1144</v>
      </c>
    </row>
    <row r="159" s="2" customFormat="1" ht="24.15" customHeight="1">
      <c r="A159" s="37"/>
      <c r="B159" s="38"/>
      <c r="C159" s="226" t="s">
        <v>281</v>
      </c>
      <c r="D159" s="226" t="s">
        <v>184</v>
      </c>
      <c r="E159" s="227" t="s">
        <v>404</v>
      </c>
      <c r="F159" s="228" t="s">
        <v>405</v>
      </c>
      <c r="G159" s="229" t="s">
        <v>402</v>
      </c>
      <c r="H159" s="230">
        <v>4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38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188</v>
      </c>
      <c r="AT159" s="238" t="s">
        <v>184</v>
      </c>
      <c r="AU159" s="238" t="s">
        <v>82</v>
      </c>
      <c r="AY159" s="16" t="s">
        <v>182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188</v>
      </c>
      <c r="BM159" s="238" t="s">
        <v>1145</v>
      </c>
    </row>
    <row r="160" s="2" customFormat="1" ht="16.5" customHeight="1">
      <c r="A160" s="37"/>
      <c r="B160" s="38"/>
      <c r="C160" s="226" t="s">
        <v>7</v>
      </c>
      <c r="D160" s="226" t="s">
        <v>184</v>
      </c>
      <c r="E160" s="227" t="s">
        <v>413</v>
      </c>
      <c r="F160" s="228" t="s">
        <v>414</v>
      </c>
      <c r="G160" s="229" t="s">
        <v>262</v>
      </c>
      <c r="H160" s="230">
        <v>10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38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323</v>
      </c>
      <c r="AT160" s="238" t="s">
        <v>184</v>
      </c>
      <c r="AU160" s="238" t="s">
        <v>82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323</v>
      </c>
      <c r="BM160" s="238" t="s">
        <v>1146</v>
      </c>
    </row>
    <row r="161" s="2" customFormat="1" ht="33" customHeight="1">
      <c r="A161" s="37"/>
      <c r="B161" s="38"/>
      <c r="C161" s="226" t="s">
        <v>289</v>
      </c>
      <c r="D161" s="226" t="s">
        <v>184</v>
      </c>
      <c r="E161" s="227" t="s">
        <v>419</v>
      </c>
      <c r="F161" s="228" t="s">
        <v>420</v>
      </c>
      <c r="G161" s="229" t="s">
        <v>322</v>
      </c>
      <c r="H161" s="230">
        <v>5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38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188</v>
      </c>
      <c r="AT161" s="238" t="s">
        <v>184</v>
      </c>
      <c r="AU161" s="238" t="s">
        <v>82</v>
      </c>
      <c r="AY161" s="16" t="s">
        <v>182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188</v>
      </c>
      <c r="BM161" s="238" t="s">
        <v>1147</v>
      </c>
    </row>
    <row r="162" s="13" customFormat="1">
      <c r="A162" s="13"/>
      <c r="B162" s="240"/>
      <c r="C162" s="241"/>
      <c r="D162" s="242" t="s">
        <v>190</v>
      </c>
      <c r="E162" s="243" t="s">
        <v>1</v>
      </c>
      <c r="F162" s="244" t="s">
        <v>422</v>
      </c>
      <c r="G162" s="241"/>
      <c r="H162" s="245">
        <v>5</v>
      </c>
      <c r="I162" s="246"/>
      <c r="J162" s="241"/>
      <c r="K162" s="241"/>
      <c r="L162" s="247"/>
      <c r="M162" s="248"/>
      <c r="N162" s="249"/>
      <c r="O162" s="249"/>
      <c r="P162" s="249"/>
      <c r="Q162" s="249"/>
      <c r="R162" s="249"/>
      <c r="S162" s="249"/>
      <c r="T162" s="25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190</v>
      </c>
      <c r="AU162" s="251" t="s">
        <v>82</v>
      </c>
      <c r="AV162" s="13" t="s">
        <v>82</v>
      </c>
      <c r="AW162" s="13" t="s">
        <v>30</v>
      </c>
      <c r="AX162" s="13" t="s">
        <v>80</v>
      </c>
      <c r="AY162" s="251" t="s">
        <v>182</v>
      </c>
    </row>
    <row r="163" s="12" customFormat="1" ht="22.8" customHeight="1">
      <c r="A163" s="12"/>
      <c r="B163" s="210"/>
      <c r="C163" s="211"/>
      <c r="D163" s="212" t="s">
        <v>72</v>
      </c>
      <c r="E163" s="224" t="s">
        <v>274</v>
      </c>
      <c r="F163" s="224" t="s">
        <v>275</v>
      </c>
      <c r="G163" s="211"/>
      <c r="H163" s="211"/>
      <c r="I163" s="214"/>
      <c r="J163" s="225">
        <f>BK163</f>
        <v>0</v>
      </c>
      <c r="K163" s="211"/>
      <c r="L163" s="216"/>
      <c r="M163" s="217"/>
      <c r="N163" s="218"/>
      <c r="O163" s="218"/>
      <c r="P163" s="219">
        <f>SUM(P164:P168)</f>
        <v>0</v>
      </c>
      <c r="Q163" s="218"/>
      <c r="R163" s="219">
        <f>SUM(R164:R168)</f>
        <v>0</v>
      </c>
      <c r="S163" s="218"/>
      <c r="T163" s="220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1" t="s">
        <v>80</v>
      </c>
      <c r="AT163" s="222" t="s">
        <v>72</v>
      </c>
      <c r="AU163" s="222" t="s">
        <v>80</v>
      </c>
      <c r="AY163" s="221" t="s">
        <v>182</v>
      </c>
      <c r="BK163" s="223">
        <f>SUM(BK164:BK168)</f>
        <v>0</v>
      </c>
    </row>
    <row r="164" s="2" customFormat="1" ht="24.15" customHeight="1">
      <c r="A164" s="37"/>
      <c r="B164" s="38"/>
      <c r="C164" s="226" t="s">
        <v>293</v>
      </c>
      <c r="D164" s="226" t="s">
        <v>184</v>
      </c>
      <c r="E164" s="227" t="s">
        <v>425</v>
      </c>
      <c r="F164" s="228" t="s">
        <v>426</v>
      </c>
      <c r="G164" s="229" t="s">
        <v>279</v>
      </c>
      <c r="H164" s="230">
        <v>34.945999999999998</v>
      </c>
      <c r="I164" s="231"/>
      <c r="J164" s="232">
        <f>ROUND(I164*H164,2)</f>
        <v>0</v>
      </c>
      <c r="K164" s="233"/>
      <c r="L164" s="43"/>
      <c r="M164" s="234" t="s">
        <v>1</v>
      </c>
      <c r="N164" s="235" t="s">
        <v>38</v>
      </c>
      <c r="O164" s="90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8" t="s">
        <v>188</v>
      </c>
      <c r="AT164" s="238" t="s">
        <v>184</v>
      </c>
      <c r="AU164" s="238" t="s">
        <v>82</v>
      </c>
      <c r="AY164" s="16" t="s">
        <v>182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6" t="s">
        <v>80</v>
      </c>
      <c r="BK164" s="239">
        <f>ROUND(I164*H164,2)</f>
        <v>0</v>
      </c>
      <c r="BL164" s="16" t="s">
        <v>188</v>
      </c>
      <c r="BM164" s="238" t="s">
        <v>1148</v>
      </c>
    </row>
    <row r="165" s="2" customFormat="1" ht="24.15" customHeight="1">
      <c r="A165" s="37"/>
      <c r="B165" s="38"/>
      <c r="C165" s="226" t="s">
        <v>298</v>
      </c>
      <c r="D165" s="226" t="s">
        <v>184</v>
      </c>
      <c r="E165" s="227" t="s">
        <v>428</v>
      </c>
      <c r="F165" s="228" t="s">
        <v>429</v>
      </c>
      <c r="G165" s="229" t="s">
        <v>279</v>
      </c>
      <c r="H165" s="230">
        <v>349.45999999999998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38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188</v>
      </c>
      <c r="AT165" s="238" t="s">
        <v>184</v>
      </c>
      <c r="AU165" s="238" t="s">
        <v>82</v>
      </c>
      <c r="AY165" s="16" t="s">
        <v>182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188</v>
      </c>
      <c r="BM165" s="238" t="s">
        <v>1149</v>
      </c>
    </row>
    <row r="166" s="13" customFormat="1">
      <c r="A166" s="13"/>
      <c r="B166" s="240"/>
      <c r="C166" s="241"/>
      <c r="D166" s="242" t="s">
        <v>190</v>
      </c>
      <c r="E166" s="243" t="s">
        <v>1</v>
      </c>
      <c r="F166" s="244" t="s">
        <v>431</v>
      </c>
      <c r="G166" s="241"/>
      <c r="H166" s="245">
        <v>349.45999999999998</v>
      </c>
      <c r="I166" s="246"/>
      <c r="J166" s="241"/>
      <c r="K166" s="241"/>
      <c r="L166" s="247"/>
      <c r="M166" s="248"/>
      <c r="N166" s="249"/>
      <c r="O166" s="249"/>
      <c r="P166" s="249"/>
      <c r="Q166" s="249"/>
      <c r="R166" s="249"/>
      <c r="S166" s="249"/>
      <c r="T166" s="25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190</v>
      </c>
      <c r="AU166" s="251" t="s">
        <v>82</v>
      </c>
      <c r="AV166" s="13" t="s">
        <v>82</v>
      </c>
      <c r="AW166" s="13" t="s">
        <v>30</v>
      </c>
      <c r="AX166" s="13" t="s">
        <v>80</v>
      </c>
      <c r="AY166" s="251" t="s">
        <v>182</v>
      </c>
    </row>
    <row r="167" s="2" customFormat="1" ht="24.15" customHeight="1">
      <c r="A167" s="37"/>
      <c r="B167" s="38"/>
      <c r="C167" s="226" t="s">
        <v>304</v>
      </c>
      <c r="D167" s="226" t="s">
        <v>184</v>
      </c>
      <c r="E167" s="227" t="s">
        <v>433</v>
      </c>
      <c r="F167" s="228" t="s">
        <v>434</v>
      </c>
      <c r="G167" s="229" t="s">
        <v>279</v>
      </c>
      <c r="H167" s="230">
        <v>34.945999999999998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38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188</v>
      </c>
      <c r="AT167" s="238" t="s">
        <v>184</v>
      </c>
      <c r="AU167" s="238" t="s">
        <v>82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188</v>
      </c>
      <c r="BM167" s="238" t="s">
        <v>1150</v>
      </c>
    </row>
    <row r="168" s="2" customFormat="1" ht="24.15" customHeight="1">
      <c r="A168" s="37"/>
      <c r="B168" s="38"/>
      <c r="C168" s="226" t="s">
        <v>311</v>
      </c>
      <c r="D168" s="226" t="s">
        <v>184</v>
      </c>
      <c r="E168" s="227" t="s">
        <v>282</v>
      </c>
      <c r="F168" s="228" t="s">
        <v>283</v>
      </c>
      <c r="G168" s="229" t="s">
        <v>279</v>
      </c>
      <c r="H168" s="230">
        <v>34.945999999999998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38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188</v>
      </c>
      <c r="AT168" s="238" t="s">
        <v>184</v>
      </c>
      <c r="AU168" s="238" t="s">
        <v>82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188</v>
      </c>
      <c r="BM168" s="238" t="s">
        <v>1151</v>
      </c>
    </row>
    <row r="169" s="12" customFormat="1" ht="22.8" customHeight="1">
      <c r="A169" s="12"/>
      <c r="B169" s="210"/>
      <c r="C169" s="211"/>
      <c r="D169" s="212" t="s">
        <v>72</v>
      </c>
      <c r="E169" s="224" t="s">
        <v>302</v>
      </c>
      <c r="F169" s="224" t="s">
        <v>303</v>
      </c>
      <c r="G169" s="211"/>
      <c r="H169" s="211"/>
      <c r="I169" s="214"/>
      <c r="J169" s="225">
        <f>BK169</f>
        <v>0</v>
      </c>
      <c r="K169" s="211"/>
      <c r="L169" s="216"/>
      <c r="M169" s="217"/>
      <c r="N169" s="218"/>
      <c r="O169" s="218"/>
      <c r="P169" s="219">
        <f>P170</f>
        <v>0</v>
      </c>
      <c r="Q169" s="218"/>
      <c r="R169" s="219">
        <f>R170</f>
        <v>0</v>
      </c>
      <c r="S169" s="218"/>
      <c r="T169" s="220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1" t="s">
        <v>80</v>
      </c>
      <c r="AT169" s="222" t="s">
        <v>72</v>
      </c>
      <c r="AU169" s="222" t="s">
        <v>80</v>
      </c>
      <c r="AY169" s="221" t="s">
        <v>182</v>
      </c>
      <c r="BK169" s="223">
        <f>BK170</f>
        <v>0</v>
      </c>
    </row>
    <row r="170" s="2" customFormat="1" ht="21.75" customHeight="1">
      <c r="A170" s="37"/>
      <c r="B170" s="38"/>
      <c r="C170" s="226" t="s">
        <v>319</v>
      </c>
      <c r="D170" s="226" t="s">
        <v>184</v>
      </c>
      <c r="E170" s="227" t="s">
        <v>439</v>
      </c>
      <c r="F170" s="228" t="s">
        <v>440</v>
      </c>
      <c r="G170" s="229" t="s">
        <v>279</v>
      </c>
      <c r="H170" s="230">
        <v>20.5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38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188</v>
      </c>
      <c r="AT170" s="238" t="s">
        <v>184</v>
      </c>
      <c r="AU170" s="238" t="s">
        <v>82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188</v>
      </c>
      <c r="BM170" s="238" t="s">
        <v>1152</v>
      </c>
    </row>
    <row r="171" s="12" customFormat="1" ht="25.92" customHeight="1">
      <c r="A171" s="12"/>
      <c r="B171" s="210"/>
      <c r="C171" s="211"/>
      <c r="D171" s="212" t="s">
        <v>72</v>
      </c>
      <c r="E171" s="213" t="s">
        <v>317</v>
      </c>
      <c r="F171" s="213" t="s">
        <v>318</v>
      </c>
      <c r="G171" s="211"/>
      <c r="H171" s="211"/>
      <c r="I171" s="214"/>
      <c r="J171" s="215">
        <f>BK171</f>
        <v>0</v>
      </c>
      <c r="K171" s="211"/>
      <c r="L171" s="216"/>
      <c r="M171" s="217"/>
      <c r="N171" s="218"/>
      <c r="O171" s="218"/>
      <c r="P171" s="219">
        <f>SUM(P172:P173)</f>
        <v>0</v>
      </c>
      <c r="Q171" s="218"/>
      <c r="R171" s="219">
        <f>SUM(R172:R173)</f>
        <v>0</v>
      </c>
      <c r="S171" s="218"/>
      <c r="T171" s="220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188</v>
      </c>
      <c r="AT171" s="222" t="s">
        <v>72</v>
      </c>
      <c r="AU171" s="222" t="s">
        <v>73</v>
      </c>
      <c r="AY171" s="221" t="s">
        <v>182</v>
      </c>
      <c r="BK171" s="223">
        <f>SUM(BK172:BK173)</f>
        <v>0</v>
      </c>
    </row>
    <row r="172" s="2" customFormat="1" ht="16.5" customHeight="1">
      <c r="A172" s="37"/>
      <c r="B172" s="38"/>
      <c r="C172" s="226" t="s">
        <v>328</v>
      </c>
      <c r="D172" s="226" t="s">
        <v>184</v>
      </c>
      <c r="E172" s="227" t="s">
        <v>320</v>
      </c>
      <c r="F172" s="228" t="s">
        <v>321</v>
      </c>
      <c r="G172" s="229" t="s">
        <v>322</v>
      </c>
      <c r="H172" s="230">
        <v>15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38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323</v>
      </c>
      <c r="AT172" s="238" t="s">
        <v>184</v>
      </c>
      <c r="AU172" s="238" t="s">
        <v>80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323</v>
      </c>
      <c r="BM172" s="238" t="s">
        <v>1153</v>
      </c>
    </row>
    <row r="173" s="13" customFormat="1">
      <c r="A173" s="13"/>
      <c r="B173" s="240"/>
      <c r="C173" s="241"/>
      <c r="D173" s="242" t="s">
        <v>190</v>
      </c>
      <c r="E173" s="243" t="s">
        <v>1</v>
      </c>
      <c r="F173" s="244" t="s">
        <v>424</v>
      </c>
      <c r="G173" s="241"/>
      <c r="H173" s="245">
        <v>15</v>
      </c>
      <c r="I173" s="246"/>
      <c r="J173" s="241"/>
      <c r="K173" s="241"/>
      <c r="L173" s="247"/>
      <c r="M173" s="248"/>
      <c r="N173" s="249"/>
      <c r="O173" s="249"/>
      <c r="P173" s="249"/>
      <c r="Q173" s="249"/>
      <c r="R173" s="249"/>
      <c r="S173" s="249"/>
      <c r="T173" s="25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1" t="s">
        <v>190</v>
      </c>
      <c r="AU173" s="251" t="s">
        <v>80</v>
      </c>
      <c r="AV173" s="13" t="s">
        <v>82</v>
      </c>
      <c r="AW173" s="13" t="s">
        <v>30</v>
      </c>
      <c r="AX173" s="13" t="s">
        <v>80</v>
      </c>
      <c r="AY173" s="251" t="s">
        <v>182</v>
      </c>
    </row>
    <row r="174" s="12" customFormat="1" ht="25.92" customHeight="1">
      <c r="A174" s="12"/>
      <c r="B174" s="210"/>
      <c r="C174" s="211"/>
      <c r="D174" s="212" t="s">
        <v>72</v>
      </c>
      <c r="E174" s="213" t="s">
        <v>326</v>
      </c>
      <c r="F174" s="213" t="s">
        <v>327</v>
      </c>
      <c r="G174" s="211"/>
      <c r="H174" s="211"/>
      <c r="I174" s="214"/>
      <c r="J174" s="215">
        <f>BK174</f>
        <v>0</v>
      </c>
      <c r="K174" s="211"/>
      <c r="L174" s="216"/>
      <c r="M174" s="217"/>
      <c r="N174" s="218"/>
      <c r="O174" s="218"/>
      <c r="P174" s="219">
        <f>SUM(P175:P177)</f>
        <v>0</v>
      </c>
      <c r="Q174" s="218"/>
      <c r="R174" s="219">
        <f>SUM(R175:R177)</f>
        <v>0</v>
      </c>
      <c r="S174" s="218"/>
      <c r="T174" s="220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1" t="s">
        <v>188</v>
      </c>
      <c r="AT174" s="222" t="s">
        <v>72</v>
      </c>
      <c r="AU174" s="222" t="s">
        <v>73</v>
      </c>
      <c r="AY174" s="221" t="s">
        <v>182</v>
      </c>
      <c r="BK174" s="223">
        <f>SUM(BK175:BK177)</f>
        <v>0</v>
      </c>
    </row>
    <row r="175" s="2" customFormat="1" ht="33" customHeight="1">
      <c r="A175" s="37"/>
      <c r="B175" s="38"/>
      <c r="C175" s="226" t="s">
        <v>432</v>
      </c>
      <c r="D175" s="226" t="s">
        <v>184</v>
      </c>
      <c r="E175" s="227" t="s">
        <v>443</v>
      </c>
      <c r="F175" s="228" t="s">
        <v>444</v>
      </c>
      <c r="G175" s="229" t="s">
        <v>262</v>
      </c>
      <c r="H175" s="230">
        <v>1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38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445</v>
      </c>
      <c r="AT175" s="238" t="s">
        <v>184</v>
      </c>
      <c r="AU175" s="238" t="s">
        <v>80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445</v>
      </c>
      <c r="BM175" s="238" t="s">
        <v>1154</v>
      </c>
    </row>
    <row r="176" s="2" customFormat="1">
      <c r="A176" s="37"/>
      <c r="B176" s="38"/>
      <c r="C176" s="39"/>
      <c r="D176" s="242" t="s">
        <v>381</v>
      </c>
      <c r="E176" s="39"/>
      <c r="F176" s="266" t="s">
        <v>447</v>
      </c>
      <c r="G176" s="39"/>
      <c r="H176" s="39"/>
      <c r="I176" s="267"/>
      <c r="J176" s="39"/>
      <c r="K176" s="39"/>
      <c r="L176" s="43"/>
      <c r="M176" s="268"/>
      <c r="N176" s="269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381</v>
      </c>
      <c r="AU176" s="16" t="s">
        <v>80</v>
      </c>
    </row>
    <row r="177" s="13" customFormat="1">
      <c r="A177" s="13"/>
      <c r="B177" s="240"/>
      <c r="C177" s="241"/>
      <c r="D177" s="242" t="s">
        <v>190</v>
      </c>
      <c r="E177" s="243" t="s">
        <v>1</v>
      </c>
      <c r="F177" s="244" t="s">
        <v>448</v>
      </c>
      <c r="G177" s="241"/>
      <c r="H177" s="245">
        <v>1</v>
      </c>
      <c r="I177" s="246"/>
      <c r="J177" s="241"/>
      <c r="K177" s="241"/>
      <c r="L177" s="247"/>
      <c r="M177" s="263"/>
      <c r="N177" s="264"/>
      <c r="O177" s="264"/>
      <c r="P177" s="264"/>
      <c r="Q177" s="264"/>
      <c r="R177" s="264"/>
      <c r="S177" s="264"/>
      <c r="T177" s="26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1" t="s">
        <v>190</v>
      </c>
      <c r="AU177" s="251" t="s">
        <v>80</v>
      </c>
      <c r="AV177" s="13" t="s">
        <v>82</v>
      </c>
      <c r="AW177" s="13" t="s">
        <v>30</v>
      </c>
      <c r="AX177" s="13" t="s">
        <v>80</v>
      </c>
      <c r="AY177" s="251" t="s">
        <v>182</v>
      </c>
    </row>
    <row r="178" s="2" customFormat="1" ht="6.96" customHeight="1">
      <c r="A178" s="37"/>
      <c r="B178" s="65"/>
      <c r="C178" s="66"/>
      <c r="D178" s="66"/>
      <c r="E178" s="66"/>
      <c r="F178" s="66"/>
      <c r="G178" s="66"/>
      <c r="H178" s="66"/>
      <c r="I178" s="66"/>
      <c r="J178" s="66"/>
      <c r="K178" s="66"/>
      <c r="L178" s="43"/>
      <c r="M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</row>
  </sheetData>
  <sheetProtection sheet="1" autoFilter="0" formatColumns="0" formatRows="0" objects="1" scenarios="1" spinCount="100000" saltValue="XE9E/aS3NNZSsUPzfLrxGUWhOaNy8ja79NgUkPYsqgOYD296cdp75i2FdSKh+BoOOY5AmHHLdZmistu9QTQ2AQ==" hashValue="DSVhsS5Lqk/cK0aam+8Pnk6wWarJMYEhJDUrgvDa3r+2KGIL7aF5j0GyT64uFGgjop1T98APmMDMBpM9tvGQ0w==" algorithmName="SHA-512" password="CC35"/>
  <autoFilter ref="C125:K17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hidden="1" s="1" customFormat="1" ht="24.96" customHeight="1">
      <c r="B4" s="19"/>
      <c r="D4" s="147" t="s">
        <v>145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propustků na TU 1611</v>
      </c>
      <c r="F7" s="149"/>
      <c r="G7" s="149"/>
      <c r="H7" s="149"/>
      <c r="L7" s="19"/>
    </row>
    <row r="8" hidden="1" s="1" customFormat="1" ht="12" customHeight="1">
      <c r="B8" s="19"/>
      <c r="D8" s="149" t="s">
        <v>146</v>
      </c>
      <c r="L8" s="19"/>
    </row>
    <row r="9" hidden="1" s="2" customFormat="1" ht="16.5" customHeight="1">
      <c r="A9" s="37"/>
      <c r="B9" s="43"/>
      <c r="C9" s="37"/>
      <c r="D9" s="37"/>
      <c r="E9" s="150" t="s">
        <v>147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148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149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12. 8. 2022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ROUND(J132,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ROUND((SUM(BE132:BE187)),  2)</f>
        <v>0</v>
      </c>
      <c r="G35" s="37"/>
      <c r="H35" s="37"/>
      <c r="I35" s="163">
        <v>0.20999999999999999</v>
      </c>
      <c r="J35" s="162">
        <f>ROUND(((SUM(BE132:BE187))*I35),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39</v>
      </c>
      <c r="F36" s="162">
        <f>ROUND((SUM(BF132:BF187)),  2)</f>
        <v>0</v>
      </c>
      <c r="G36" s="37"/>
      <c r="H36" s="37"/>
      <c r="I36" s="163">
        <v>0.14999999999999999</v>
      </c>
      <c r="J36" s="162">
        <f>ROUND(((SUM(BF132:BF187))*I36),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ROUND((SUM(BG132:BG187)),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ROUND((SUM(BH132:BH187)),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ROUND((SUM(BI132:BI187)),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propustků na TU 1611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147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148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2022/08/1.1/SO 01 - Stavební část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12. 8. 2022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151</v>
      </c>
      <c r="D96" s="184"/>
      <c r="E96" s="184"/>
      <c r="F96" s="184"/>
      <c r="G96" s="184"/>
      <c r="H96" s="184"/>
      <c r="I96" s="184"/>
      <c r="J96" s="185" t="s">
        <v>152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153</v>
      </c>
      <c r="D98" s="39"/>
      <c r="E98" s="39"/>
      <c r="F98" s="39"/>
      <c r="G98" s="39"/>
      <c r="H98" s="39"/>
      <c r="I98" s="39"/>
      <c r="J98" s="109">
        <f>J132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154</v>
      </c>
    </row>
    <row r="99" hidden="1" s="9" customFormat="1" ht="24.96" customHeight="1">
      <c r="A99" s="9"/>
      <c r="B99" s="187"/>
      <c r="C99" s="188"/>
      <c r="D99" s="189" t="s">
        <v>155</v>
      </c>
      <c r="E99" s="190"/>
      <c r="F99" s="190"/>
      <c r="G99" s="190"/>
      <c r="H99" s="190"/>
      <c r="I99" s="190"/>
      <c r="J99" s="191">
        <f>J133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156</v>
      </c>
      <c r="E100" s="195"/>
      <c r="F100" s="195"/>
      <c r="G100" s="195"/>
      <c r="H100" s="195"/>
      <c r="I100" s="195"/>
      <c r="J100" s="196">
        <f>J134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3"/>
      <c r="C101" s="132"/>
      <c r="D101" s="194" t="s">
        <v>157</v>
      </c>
      <c r="E101" s="195"/>
      <c r="F101" s="195"/>
      <c r="G101" s="195"/>
      <c r="H101" s="195"/>
      <c r="I101" s="195"/>
      <c r="J101" s="196">
        <f>J144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3"/>
      <c r="C102" s="132"/>
      <c r="D102" s="194" t="s">
        <v>158</v>
      </c>
      <c r="E102" s="195"/>
      <c r="F102" s="195"/>
      <c r="G102" s="195"/>
      <c r="H102" s="195"/>
      <c r="I102" s="195"/>
      <c r="J102" s="196">
        <f>J149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3"/>
      <c r="C103" s="132"/>
      <c r="D103" s="194" t="s">
        <v>159</v>
      </c>
      <c r="E103" s="195"/>
      <c r="F103" s="195"/>
      <c r="G103" s="195"/>
      <c r="H103" s="195"/>
      <c r="I103" s="195"/>
      <c r="J103" s="196">
        <f>J152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3"/>
      <c r="C104" s="132"/>
      <c r="D104" s="194" t="s">
        <v>160</v>
      </c>
      <c r="E104" s="195"/>
      <c r="F104" s="195"/>
      <c r="G104" s="195"/>
      <c r="H104" s="195"/>
      <c r="I104" s="195"/>
      <c r="J104" s="196">
        <f>J158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3"/>
      <c r="C105" s="132"/>
      <c r="D105" s="194" t="s">
        <v>161</v>
      </c>
      <c r="E105" s="195"/>
      <c r="F105" s="195"/>
      <c r="G105" s="195"/>
      <c r="H105" s="195"/>
      <c r="I105" s="195"/>
      <c r="J105" s="196">
        <f>J167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93"/>
      <c r="C106" s="132"/>
      <c r="D106" s="194" t="s">
        <v>162</v>
      </c>
      <c r="E106" s="195"/>
      <c r="F106" s="195"/>
      <c r="G106" s="195"/>
      <c r="H106" s="195"/>
      <c r="I106" s="195"/>
      <c r="J106" s="196">
        <f>J176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87"/>
      <c r="C107" s="188"/>
      <c r="D107" s="189" t="s">
        <v>163</v>
      </c>
      <c r="E107" s="190"/>
      <c r="F107" s="190"/>
      <c r="G107" s="190"/>
      <c r="H107" s="190"/>
      <c r="I107" s="190"/>
      <c r="J107" s="191">
        <f>J178</f>
        <v>0</v>
      </c>
      <c r="K107" s="188"/>
      <c r="L107" s="19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93"/>
      <c r="C108" s="132"/>
      <c r="D108" s="194" t="s">
        <v>164</v>
      </c>
      <c r="E108" s="195"/>
      <c r="F108" s="195"/>
      <c r="G108" s="195"/>
      <c r="H108" s="195"/>
      <c r="I108" s="195"/>
      <c r="J108" s="196">
        <f>J179</f>
        <v>0</v>
      </c>
      <c r="K108" s="132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87"/>
      <c r="C109" s="188"/>
      <c r="D109" s="189" t="s">
        <v>165</v>
      </c>
      <c r="E109" s="190"/>
      <c r="F109" s="190"/>
      <c r="G109" s="190"/>
      <c r="H109" s="190"/>
      <c r="I109" s="190"/>
      <c r="J109" s="191">
        <f>J182</f>
        <v>0</v>
      </c>
      <c r="K109" s="188"/>
      <c r="L109" s="19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9" customFormat="1" ht="24.96" customHeight="1">
      <c r="A110" s="9"/>
      <c r="B110" s="187"/>
      <c r="C110" s="188"/>
      <c r="D110" s="189" t="s">
        <v>166</v>
      </c>
      <c r="E110" s="190"/>
      <c r="F110" s="190"/>
      <c r="G110" s="190"/>
      <c r="H110" s="190"/>
      <c r="I110" s="190"/>
      <c r="J110" s="191">
        <f>J185</f>
        <v>0</v>
      </c>
      <c r="K110" s="188"/>
      <c r="L110" s="192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hidden="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hidden="1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hidden="1"/>
    <row r="114" hidden="1"/>
    <row r="115" hidden="1"/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167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182" t="str">
        <f>E7</f>
        <v>Oprava propustků na TU 1611</v>
      </c>
      <c r="F120" s="31"/>
      <c r="G120" s="31"/>
      <c r="H120" s="31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" customFormat="1" ht="12" customHeight="1">
      <c r="B121" s="20"/>
      <c r="C121" s="31" t="s">
        <v>146</v>
      </c>
      <c r="D121" s="21"/>
      <c r="E121" s="21"/>
      <c r="F121" s="21"/>
      <c r="G121" s="21"/>
      <c r="H121" s="21"/>
      <c r="I121" s="21"/>
      <c r="J121" s="21"/>
      <c r="K121" s="21"/>
      <c r="L121" s="19"/>
    </row>
    <row r="122" s="2" customFormat="1" ht="16.5" customHeight="1">
      <c r="A122" s="37"/>
      <c r="B122" s="38"/>
      <c r="C122" s="39"/>
      <c r="D122" s="39"/>
      <c r="E122" s="182" t="s">
        <v>147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148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6.5" customHeight="1">
      <c r="A124" s="37"/>
      <c r="B124" s="38"/>
      <c r="C124" s="39"/>
      <c r="D124" s="39"/>
      <c r="E124" s="75" t="str">
        <f>E11</f>
        <v>2022/08/1.1/SO 01 - Stavební část</v>
      </c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20</v>
      </c>
      <c r="D126" s="39"/>
      <c r="E126" s="39"/>
      <c r="F126" s="26" t="str">
        <f>F14</f>
        <v xml:space="preserve"> </v>
      </c>
      <c r="G126" s="39"/>
      <c r="H126" s="39"/>
      <c r="I126" s="31" t="s">
        <v>22</v>
      </c>
      <c r="J126" s="78" t="str">
        <f>IF(J14="","",J14)</f>
        <v>12. 8. 2022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24</v>
      </c>
      <c r="D128" s="39"/>
      <c r="E128" s="39"/>
      <c r="F128" s="26" t="str">
        <f>E17</f>
        <v xml:space="preserve"> </v>
      </c>
      <c r="G128" s="39"/>
      <c r="H128" s="39"/>
      <c r="I128" s="31" t="s">
        <v>29</v>
      </c>
      <c r="J128" s="35" t="str">
        <f>E23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27</v>
      </c>
      <c r="D129" s="39"/>
      <c r="E129" s="39"/>
      <c r="F129" s="26" t="str">
        <f>IF(E20="","",E20)</f>
        <v>Vyplň údaj</v>
      </c>
      <c r="G129" s="39"/>
      <c r="H129" s="39"/>
      <c r="I129" s="31" t="s">
        <v>31</v>
      </c>
      <c r="J129" s="35" t="str">
        <f>E26</f>
        <v xml:space="preserve"> 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0.32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11" customFormat="1" ht="29.28" customHeight="1">
      <c r="A131" s="198"/>
      <c r="B131" s="199"/>
      <c r="C131" s="200" t="s">
        <v>168</v>
      </c>
      <c r="D131" s="201" t="s">
        <v>58</v>
      </c>
      <c r="E131" s="201" t="s">
        <v>54</v>
      </c>
      <c r="F131" s="201" t="s">
        <v>55</v>
      </c>
      <c r="G131" s="201" t="s">
        <v>169</v>
      </c>
      <c r="H131" s="201" t="s">
        <v>170</v>
      </c>
      <c r="I131" s="201" t="s">
        <v>171</v>
      </c>
      <c r="J131" s="202" t="s">
        <v>152</v>
      </c>
      <c r="K131" s="203" t="s">
        <v>172</v>
      </c>
      <c r="L131" s="204"/>
      <c r="M131" s="99" t="s">
        <v>1</v>
      </c>
      <c r="N131" s="100" t="s">
        <v>37</v>
      </c>
      <c r="O131" s="100" t="s">
        <v>173</v>
      </c>
      <c r="P131" s="100" t="s">
        <v>174</v>
      </c>
      <c r="Q131" s="100" t="s">
        <v>175</v>
      </c>
      <c r="R131" s="100" t="s">
        <v>176</v>
      </c>
      <c r="S131" s="100" t="s">
        <v>177</v>
      </c>
      <c r="T131" s="101" t="s">
        <v>178</v>
      </c>
      <c r="U131" s="198"/>
      <c r="V131" s="198"/>
      <c r="W131" s="198"/>
      <c r="X131" s="198"/>
      <c r="Y131" s="198"/>
      <c r="Z131" s="198"/>
      <c r="AA131" s="198"/>
      <c r="AB131" s="198"/>
      <c r="AC131" s="198"/>
      <c r="AD131" s="198"/>
      <c r="AE131" s="198"/>
    </row>
    <row r="132" s="2" customFormat="1" ht="22.8" customHeight="1">
      <c r="A132" s="37"/>
      <c r="B132" s="38"/>
      <c r="C132" s="106" t="s">
        <v>179</v>
      </c>
      <c r="D132" s="39"/>
      <c r="E132" s="39"/>
      <c r="F132" s="39"/>
      <c r="G132" s="39"/>
      <c r="H132" s="39"/>
      <c r="I132" s="39"/>
      <c r="J132" s="205">
        <f>BK132</f>
        <v>0</v>
      </c>
      <c r="K132" s="39"/>
      <c r="L132" s="43"/>
      <c r="M132" s="102"/>
      <c r="N132" s="206"/>
      <c r="O132" s="103"/>
      <c r="P132" s="207">
        <f>P133+P178+P182+P185</f>
        <v>0</v>
      </c>
      <c r="Q132" s="103"/>
      <c r="R132" s="207">
        <f>R133+R178+R182+R185</f>
        <v>92.422085999999993</v>
      </c>
      <c r="S132" s="103"/>
      <c r="T132" s="208">
        <f>T133+T178+T182+T185</f>
        <v>60.176000000000002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72</v>
      </c>
      <c r="AU132" s="16" t="s">
        <v>154</v>
      </c>
      <c r="BK132" s="209">
        <f>BK133+BK178+BK182+BK185</f>
        <v>0</v>
      </c>
    </row>
    <row r="133" s="12" customFormat="1" ht="25.92" customHeight="1">
      <c r="A133" s="12"/>
      <c r="B133" s="210"/>
      <c r="C133" s="211"/>
      <c r="D133" s="212" t="s">
        <v>72</v>
      </c>
      <c r="E133" s="213" t="s">
        <v>180</v>
      </c>
      <c r="F133" s="213" t="s">
        <v>181</v>
      </c>
      <c r="G133" s="211"/>
      <c r="H133" s="211"/>
      <c r="I133" s="214"/>
      <c r="J133" s="215">
        <f>BK133</f>
        <v>0</v>
      </c>
      <c r="K133" s="211"/>
      <c r="L133" s="216"/>
      <c r="M133" s="217"/>
      <c r="N133" s="218"/>
      <c r="O133" s="218"/>
      <c r="P133" s="219">
        <f>P134+P144+P149+P152+P158+P167+P176</f>
        <v>0</v>
      </c>
      <c r="Q133" s="218"/>
      <c r="R133" s="219">
        <f>R134+R144+R149+R152+R158+R167+R176</f>
        <v>92.422085999999993</v>
      </c>
      <c r="S133" s="218"/>
      <c r="T133" s="220">
        <f>T134+T144+T149+T152+T158+T167+T176</f>
        <v>60.176000000000002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80</v>
      </c>
      <c r="AT133" s="222" t="s">
        <v>72</v>
      </c>
      <c r="AU133" s="222" t="s">
        <v>73</v>
      </c>
      <c r="AY133" s="221" t="s">
        <v>182</v>
      </c>
      <c r="BK133" s="223">
        <f>BK134+BK144+BK149+BK152+BK158+BK167+BK176</f>
        <v>0</v>
      </c>
    </row>
    <row r="134" s="12" customFormat="1" ht="22.8" customHeight="1">
      <c r="A134" s="12"/>
      <c r="B134" s="210"/>
      <c r="C134" s="211"/>
      <c r="D134" s="212" t="s">
        <v>72</v>
      </c>
      <c r="E134" s="224" t="s">
        <v>80</v>
      </c>
      <c r="F134" s="224" t="s">
        <v>183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SUM(P135:P143)</f>
        <v>0</v>
      </c>
      <c r="Q134" s="218"/>
      <c r="R134" s="219">
        <f>SUM(R135:R143)</f>
        <v>0</v>
      </c>
      <c r="S134" s="218"/>
      <c r="T134" s="220">
        <f>SUM(T135:T143)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80</v>
      </c>
      <c r="AT134" s="222" t="s">
        <v>72</v>
      </c>
      <c r="AU134" s="222" t="s">
        <v>80</v>
      </c>
      <c r="AY134" s="221" t="s">
        <v>182</v>
      </c>
      <c r="BK134" s="223">
        <f>SUM(BK135:BK143)</f>
        <v>0</v>
      </c>
    </row>
    <row r="135" s="2" customFormat="1" ht="37.8" customHeight="1">
      <c r="A135" s="37"/>
      <c r="B135" s="38"/>
      <c r="C135" s="226" t="s">
        <v>80</v>
      </c>
      <c r="D135" s="226" t="s">
        <v>184</v>
      </c>
      <c r="E135" s="227" t="s">
        <v>185</v>
      </c>
      <c r="F135" s="228" t="s">
        <v>186</v>
      </c>
      <c r="G135" s="229" t="s">
        <v>187</v>
      </c>
      <c r="H135" s="230">
        <v>27.899000000000001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38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188</v>
      </c>
      <c r="AT135" s="238" t="s">
        <v>184</v>
      </c>
      <c r="AU135" s="238" t="s">
        <v>82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188</v>
      </c>
      <c r="BM135" s="238" t="s">
        <v>189</v>
      </c>
    </row>
    <row r="136" s="13" customFormat="1">
      <c r="A136" s="13"/>
      <c r="B136" s="240"/>
      <c r="C136" s="241"/>
      <c r="D136" s="242" t="s">
        <v>190</v>
      </c>
      <c r="E136" s="243" t="s">
        <v>1</v>
      </c>
      <c r="F136" s="244" t="s">
        <v>191</v>
      </c>
      <c r="G136" s="241"/>
      <c r="H136" s="245">
        <v>27.899000000000001</v>
      </c>
      <c r="I136" s="246"/>
      <c r="J136" s="241"/>
      <c r="K136" s="241"/>
      <c r="L136" s="247"/>
      <c r="M136" s="248"/>
      <c r="N136" s="249"/>
      <c r="O136" s="249"/>
      <c r="P136" s="249"/>
      <c r="Q136" s="249"/>
      <c r="R136" s="249"/>
      <c r="S136" s="249"/>
      <c r="T136" s="25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1" t="s">
        <v>190</v>
      </c>
      <c r="AU136" s="251" t="s">
        <v>82</v>
      </c>
      <c r="AV136" s="13" t="s">
        <v>82</v>
      </c>
      <c r="AW136" s="13" t="s">
        <v>30</v>
      </c>
      <c r="AX136" s="13" t="s">
        <v>80</v>
      </c>
      <c r="AY136" s="251" t="s">
        <v>182</v>
      </c>
    </row>
    <row r="137" s="2" customFormat="1" ht="37.8" customHeight="1">
      <c r="A137" s="37"/>
      <c r="B137" s="38"/>
      <c r="C137" s="226" t="s">
        <v>82</v>
      </c>
      <c r="D137" s="226" t="s">
        <v>184</v>
      </c>
      <c r="E137" s="227" t="s">
        <v>192</v>
      </c>
      <c r="F137" s="228" t="s">
        <v>193</v>
      </c>
      <c r="G137" s="229" t="s">
        <v>187</v>
      </c>
      <c r="H137" s="230">
        <v>27.899000000000001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38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188</v>
      </c>
      <c r="AT137" s="238" t="s">
        <v>184</v>
      </c>
      <c r="AU137" s="238" t="s">
        <v>82</v>
      </c>
      <c r="AY137" s="16" t="s">
        <v>182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80</v>
      </c>
      <c r="BK137" s="239">
        <f>ROUND(I137*H137,2)</f>
        <v>0</v>
      </c>
      <c r="BL137" s="16" t="s">
        <v>188</v>
      </c>
      <c r="BM137" s="238" t="s">
        <v>194</v>
      </c>
    </row>
    <row r="138" s="2" customFormat="1" ht="33" customHeight="1">
      <c r="A138" s="37"/>
      <c r="B138" s="38"/>
      <c r="C138" s="226" t="s">
        <v>195</v>
      </c>
      <c r="D138" s="226" t="s">
        <v>184</v>
      </c>
      <c r="E138" s="227" t="s">
        <v>196</v>
      </c>
      <c r="F138" s="228" t="s">
        <v>197</v>
      </c>
      <c r="G138" s="229" t="s">
        <v>187</v>
      </c>
      <c r="H138" s="230">
        <v>13.949999999999999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188</v>
      </c>
      <c r="AT138" s="238" t="s">
        <v>184</v>
      </c>
      <c r="AU138" s="238" t="s">
        <v>82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188</v>
      </c>
      <c r="BM138" s="238" t="s">
        <v>198</v>
      </c>
    </row>
    <row r="139" s="13" customFormat="1">
      <c r="A139" s="13"/>
      <c r="B139" s="240"/>
      <c r="C139" s="241"/>
      <c r="D139" s="242" t="s">
        <v>190</v>
      </c>
      <c r="E139" s="243" t="s">
        <v>1</v>
      </c>
      <c r="F139" s="244" t="s">
        <v>199</v>
      </c>
      <c r="G139" s="241"/>
      <c r="H139" s="245">
        <v>13.949999999999999</v>
      </c>
      <c r="I139" s="246"/>
      <c r="J139" s="241"/>
      <c r="K139" s="241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190</v>
      </c>
      <c r="AU139" s="251" t="s">
        <v>82</v>
      </c>
      <c r="AV139" s="13" t="s">
        <v>82</v>
      </c>
      <c r="AW139" s="13" t="s">
        <v>30</v>
      </c>
      <c r="AX139" s="13" t="s">
        <v>80</v>
      </c>
      <c r="AY139" s="251" t="s">
        <v>182</v>
      </c>
    </row>
    <row r="140" s="2" customFormat="1" ht="33" customHeight="1">
      <c r="A140" s="37"/>
      <c r="B140" s="38"/>
      <c r="C140" s="226" t="s">
        <v>188</v>
      </c>
      <c r="D140" s="226" t="s">
        <v>184</v>
      </c>
      <c r="E140" s="227" t="s">
        <v>200</v>
      </c>
      <c r="F140" s="228" t="s">
        <v>201</v>
      </c>
      <c r="G140" s="229" t="s">
        <v>187</v>
      </c>
      <c r="H140" s="230">
        <v>27.899000000000001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188</v>
      </c>
      <c r="AT140" s="238" t="s">
        <v>184</v>
      </c>
      <c r="AU140" s="238" t="s">
        <v>82</v>
      </c>
      <c r="AY140" s="16" t="s">
        <v>182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188</v>
      </c>
      <c r="BM140" s="238" t="s">
        <v>202</v>
      </c>
    </row>
    <row r="141" s="2" customFormat="1" ht="24.15" customHeight="1">
      <c r="A141" s="37"/>
      <c r="B141" s="38"/>
      <c r="C141" s="226" t="s">
        <v>203</v>
      </c>
      <c r="D141" s="226" t="s">
        <v>184</v>
      </c>
      <c r="E141" s="227" t="s">
        <v>204</v>
      </c>
      <c r="F141" s="228" t="s">
        <v>205</v>
      </c>
      <c r="G141" s="229" t="s">
        <v>187</v>
      </c>
      <c r="H141" s="230">
        <v>27.899000000000001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38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188</v>
      </c>
      <c r="AT141" s="238" t="s">
        <v>184</v>
      </c>
      <c r="AU141" s="238" t="s">
        <v>82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188</v>
      </c>
      <c r="BM141" s="238" t="s">
        <v>206</v>
      </c>
    </row>
    <row r="142" s="2" customFormat="1" ht="24.15" customHeight="1">
      <c r="A142" s="37"/>
      <c r="B142" s="38"/>
      <c r="C142" s="226" t="s">
        <v>207</v>
      </c>
      <c r="D142" s="226" t="s">
        <v>184</v>
      </c>
      <c r="E142" s="227" t="s">
        <v>208</v>
      </c>
      <c r="F142" s="228" t="s">
        <v>209</v>
      </c>
      <c r="G142" s="229" t="s">
        <v>187</v>
      </c>
      <c r="H142" s="230">
        <v>27.899000000000001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38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188</v>
      </c>
      <c r="AT142" s="238" t="s">
        <v>184</v>
      </c>
      <c r="AU142" s="238" t="s">
        <v>82</v>
      </c>
      <c r="AY142" s="16" t="s">
        <v>182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80</v>
      </c>
      <c r="BK142" s="239">
        <f>ROUND(I142*H142,2)</f>
        <v>0</v>
      </c>
      <c r="BL142" s="16" t="s">
        <v>188</v>
      </c>
      <c r="BM142" s="238" t="s">
        <v>210</v>
      </c>
    </row>
    <row r="143" s="2" customFormat="1" ht="16.5" customHeight="1">
      <c r="A143" s="37"/>
      <c r="B143" s="38"/>
      <c r="C143" s="226" t="s">
        <v>211</v>
      </c>
      <c r="D143" s="226" t="s">
        <v>184</v>
      </c>
      <c r="E143" s="227" t="s">
        <v>212</v>
      </c>
      <c r="F143" s="228" t="s">
        <v>213</v>
      </c>
      <c r="G143" s="229" t="s">
        <v>214</v>
      </c>
      <c r="H143" s="230">
        <v>60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38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188</v>
      </c>
      <c r="AT143" s="238" t="s">
        <v>184</v>
      </c>
      <c r="AU143" s="238" t="s">
        <v>82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188</v>
      </c>
      <c r="BM143" s="238" t="s">
        <v>215</v>
      </c>
    </row>
    <row r="144" s="12" customFormat="1" ht="22.8" customHeight="1">
      <c r="A144" s="12"/>
      <c r="B144" s="210"/>
      <c r="C144" s="211"/>
      <c r="D144" s="212" t="s">
        <v>72</v>
      </c>
      <c r="E144" s="224" t="s">
        <v>82</v>
      </c>
      <c r="F144" s="224" t="s">
        <v>216</v>
      </c>
      <c r="G144" s="211"/>
      <c r="H144" s="211"/>
      <c r="I144" s="214"/>
      <c r="J144" s="225">
        <f>BK144</f>
        <v>0</v>
      </c>
      <c r="K144" s="211"/>
      <c r="L144" s="216"/>
      <c r="M144" s="217"/>
      <c r="N144" s="218"/>
      <c r="O144" s="218"/>
      <c r="P144" s="219">
        <f>SUM(P145:P148)</f>
        <v>0</v>
      </c>
      <c r="Q144" s="218"/>
      <c r="R144" s="219">
        <f>SUM(R145:R148)</f>
        <v>0</v>
      </c>
      <c r="S144" s="218"/>
      <c r="T144" s="220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80</v>
      </c>
      <c r="AT144" s="222" t="s">
        <v>72</v>
      </c>
      <c r="AU144" s="222" t="s">
        <v>80</v>
      </c>
      <c r="AY144" s="221" t="s">
        <v>182</v>
      </c>
      <c r="BK144" s="223">
        <f>SUM(BK145:BK148)</f>
        <v>0</v>
      </c>
    </row>
    <row r="145" s="2" customFormat="1" ht="24.15" customHeight="1">
      <c r="A145" s="37"/>
      <c r="B145" s="38"/>
      <c r="C145" s="226" t="s">
        <v>217</v>
      </c>
      <c r="D145" s="226" t="s">
        <v>184</v>
      </c>
      <c r="E145" s="227" t="s">
        <v>218</v>
      </c>
      <c r="F145" s="228" t="s">
        <v>219</v>
      </c>
      <c r="G145" s="229" t="s">
        <v>187</v>
      </c>
      <c r="H145" s="230">
        <v>2.6440000000000001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38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188</v>
      </c>
      <c r="AT145" s="238" t="s">
        <v>184</v>
      </c>
      <c r="AU145" s="238" t="s">
        <v>82</v>
      </c>
      <c r="AY145" s="16" t="s">
        <v>182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188</v>
      </c>
      <c r="BM145" s="238" t="s">
        <v>220</v>
      </c>
    </row>
    <row r="146" s="13" customFormat="1">
      <c r="A146" s="13"/>
      <c r="B146" s="240"/>
      <c r="C146" s="241"/>
      <c r="D146" s="242" t="s">
        <v>190</v>
      </c>
      <c r="E146" s="243" t="s">
        <v>1</v>
      </c>
      <c r="F146" s="244" t="s">
        <v>221</v>
      </c>
      <c r="G146" s="241"/>
      <c r="H146" s="245">
        <v>2.6440000000000001</v>
      </c>
      <c r="I146" s="246"/>
      <c r="J146" s="241"/>
      <c r="K146" s="241"/>
      <c r="L146" s="247"/>
      <c r="M146" s="248"/>
      <c r="N146" s="249"/>
      <c r="O146" s="249"/>
      <c r="P146" s="249"/>
      <c r="Q146" s="249"/>
      <c r="R146" s="249"/>
      <c r="S146" s="249"/>
      <c r="T146" s="25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1" t="s">
        <v>190</v>
      </c>
      <c r="AU146" s="251" t="s">
        <v>82</v>
      </c>
      <c r="AV146" s="13" t="s">
        <v>82</v>
      </c>
      <c r="AW146" s="13" t="s">
        <v>30</v>
      </c>
      <c r="AX146" s="13" t="s">
        <v>80</v>
      </c>
      <c r="AY146" s="251" t="s">
        <v>182</v>
      </c>
    </row>
    <row r="147" s="2" customFormat="1" ht="24.15" customHeight="1">
      <c r="A147" s="37"/>
      <c r="B147" s="38"/>
      <c r="C147" s="226" t="s">
        <v>222</v>
      </c>
      <c r="D147" s="226" t="s">
        <v>184</v>
      </c>
      <c r="E147" s="227" t="s">
        <v>223</v>
      </c>
      <c r="F147" s="228" t="s">
        <v>224</v>
      </c>
      <c r="G147" s="229" t="s">
        <v>187</v>
      </c>
      <c r="H147" s="230">
        <v>5.3300000000000001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38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188</v>
      </c>
      <c r="AT147" s="238" t="s">
        <v>184</v>
      </c>
      <c r="AU147" s="238" t="s">
        <v>82</v>
      </c>
      <c r="AY147" s="16" t="s">
        <v>182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80</v>
      </c>
      <c r="BK147" s="239">
        <f>ROUND(I147*H147,2)</f>
        <v>0</v>
      </c>
      <c r="BL147" s="16" t="s">
        <v>188</v>
      </c>
      <c r="BM147" s="238" t="s">
        <v>225</v>
      </c>
    </row>
    <row r="148" s="13" customFormat="1">
      <c r="A148" s="13"/>
      <c r="B148" s="240"/>
      <c r="C148" s="241"/>
      <c r="D148" s="242" t="s">
        <v>190</v>
      </c>
      <c r="E148" s="243" t="s">
        <v>1</v>
      </c>
      <c r="F148" s="244" t="s">
        <v>226</v>
      </c>
      <c r="G148" s="241"/>
      <c r="H148" s="245">
        <v>5.3300000000000001</v>
      </c>
      <c r="I148" s="246"/>
      <c r="J148" s="241"/>
      <c r="K148" s="241"/>
      <c r="L148" s="247"/>
      <c r="M148" s="248"/>
      <c r="N148" s="249"/>
      <c r="O148" s="249"/>
      <c r="P148" s="249"/>
      <c r="Q148" s="249"/>
      <c r="R148" s="249"/>
      <c r="S148" s="249"/>
      <c r="T148" s="25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190</v>
      </c>
      <c r="AU148" s="251" t="s">
        <v>82</v>
      </c>
      <c r="AV148" s="13" t="s">
        <v>82</v>
      </c>
      <c r="AW148" s="13" t="s">
        <v>30</v>
      </c>
      <c r="AX148" s="13" t="s">
        <v>80</v>
      </c>
      <c r="AY148" s="251" t="s">
        <v>182</v>
      </c>
    </row>
    <row r="149" s="12" customFormat="1" ht="22.8" customHeight="1">
      <c r="A149" s="12"/>
      <c r="B149" s="210"/>
      <c r="C149" s="211"/>
      <c r="D149" s="212" t="s">
        <v>72</v>
      </c>
      <c r="E149" s="224" t="s">
        <v>195</v>
      </c>
      <c r="F149" s="224" t="s">
        <v>227</v>
      </c>
      <c r="G149" s="211"/>
      <c r="H149" s="211"/>
      <c r="I149" s="214"/>
      <c r="J149" s="225">
        <f>BK149</f>
        <v>0</v>
      </c>
      <c r="K149" s="211"/>
      <c r="L149" s="216"/>
      <c r="M149" s="217"/>
      <c r="N149" s="218"/>
      <c r="O149" s="218"/>
      <c r="P149" s="219">
        <f>SUM(P150:P151)</f>
        <v>0</v>
      </c>
      <c r="Q149" s="218"/>
      <c r="R149" s="219">
        <f>SUM(R150:R151)</f>
        <v>70.432249999999996</v>
      </c>
      <c r="S149" s="218"/>
      <c r="T149" s="220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80</v>
      </c>
      <c r="AT149" s="222" t="s">
        <v>72</v>
      </c>
      <c r="AU149" s="222" t="s">
        <v>80</v>
      </c>
      <c r="AY149" s="221" t="s">
        <v>182</v>
      </c>
      <c r="BK149" s="223">
        <f>SUM(BK150:BK151)</f>
        <v>0</v>
      </c>
    </row>
    <row r="150" s="2" customFormat="1" ht="24.15" customHeight="1">
      <c r="A150" s="37"/>
      <c r="B150" s="38"/>
      <c r="C150" s="226" t="s">
        <v>228</v>
      </c>
      <c r="D150" s="226" t="s">
        <v>184</v>
      </c>
      <c r="E150" s="227" t="s">
        <v>229</v>
      </c>
      <c r="F150" s="228" t="s">
        <v>230</v>
      </c>
      <c r="G150" s="229" t="s">
        <v>187</v>
      </c>
      <c r="H150" s="230">
        <v>33.740000000000002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38</v>
      </c>
      <c r="O150" s="90"/>
      <c r="P150" s="236">
        <f>O150*H150</f>
        <v>0</v>
      </c>
      <c r="Q150" s="236">
        <v>2.0874999999999999</v>
      </c>
      <c r="R150" s="236">
        <f>Q150*H150</f>
        <v>70.432249999999996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188</v>
      </c>
      <c r="AT150" s="238" t="s">
        <v>184</v>
      </c>
      <c r="AU150" s="238" t="s">
        <v>82</v>
      </c>
      <c r="AY150" s="16" t="s">
        <v>182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188</v>
      </c>
      <c r="BM150" s="238" t="s">
        <v>231</v>
      </c>
    </row>
    <row r="151" s="13" customFormat="1">
      <c r="A151" s="13"/>
      <c r="B151" s="240"/>
      <c r="C151" s="241"/>
      <c r="D151" s="242" t="s">
        <v>190</v>
      </c>
      <c r="E151" s="243" t="s">
        <v>1</v>
      </c>
      <c r="F151" s="244" t="s">
        <v>232</v>
      </c>
      <c r="G151" s="241"/>
      <c r="H151" s="245">
        <v>33.740000000000002</v>
      </c>
      <c r="I151" s="246"/>
      <c r="J151" s="241"/>
      <c r="K151" s="241"/>
      <c r="L151" s="247"/>
      <c r="M151" s="248"/>
      <c r="N151" s="249"/>
      <c r="O151" s="249"/>
      <c r="P151" s="249"/>
      <c r="Q151" s="249"/>
      <c r="R151" s="249"/>
      <c r="S151" s="249"/>
      <c r="T151" s="25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190</v>
      </c>
      <c r="AU151" s="251" t="s">
        <v>82</v>
      </c>
      <c r="AV151" s="13" t="s">
        <v>82</v>
      </c>
      <c r="AW151" s="13" t="s">
        <v>30</v>
      </c>
      <c r="AX151" s="13" t="s">
        <v>80</v>
      </c>
      <c r="AY151" s="251" t="s">
        <v>182</v>
      </c>
    </row>
    <row r="152" s="12" customFormat="1" ht="22.8" customHeight="1">
      <c r="A152" s="12"/>
      <c r="B152" s="210"/>
      <c r="C152" s="211"/>
      <c r="D152" s="212" t="s">
        <v>72</v>
      </c>
      <c r="E152" s="224" t="s">
        <v>188</v>
      </c>
      <c r="F152" s="224" t="s">
        <v>233</v>
      </c>
      <c r="G152" s="211"/>
      <c r="H152" s="211"/>
      <c r="I152" s="214"/>
      <c r="J152" s="225">
        <f>BK152</f>
        <v>0</v>
      </c>
      <c r="K152" s="211"/>
      <c r="L152" s="216"/>
      <c r="M152" s="217"/>
      <c r="N152" s="218"/>
      <c r="O152" s="218"/>
      <c r="P152" s="219">
        <f>SUM(P153:P157)</f>
        <v>0</v>
      </c>
      <c r="Q152" s="218"/>
      <c r="R152" s="219">
        <f>SUM(R153:R157)</f>
        <v>17.799375499999996</v>
      </c>
      <c r="S152" s="218"/>
      <c r="T152" s="220">
        <f>SUM(T153:T157)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80</v>
      </c>
      <c r="AT152" s="222" t="s">
        <v>72</v>
      </c>
      <c r="AU152" s="222" t="s">
        <v>80</v>
      </c>
      <c r="AY152" s="221" t="s">
        <v>182</v>
      </c>
      <c r="BK152" s="223">
        <f>SUM(BK153:BK157)</f>
        <v>0</v>
      </c>
    </row>
    <row r="153" s="2" customFormat="1" ht="24.15" customHeight="1">
      <c r="A153" s="37"/>
      <c r="B153" s="38"/>
      <c r="C153" s="226" t="s">
        <v>234</v>
      </c>
      <c r="D153" s="226" t="s">
        <v>184</v>
      </c>
      <c r="E153" s="227" t="s">
        <v>235</v>
      </c>
      <c r="F153" s="228" t="s">
        <v>236</v>
      </c>
      <c r="G153" s="229" t="s">
        <v>214</v>
      </c>
      <c r="H153" s="230">
        <v>11.4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38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188</v>
      </c>
      <c r="AT153" s="238" t="s">
        <v>184</v>
      </c>
      <c r="AU153" s="238" t="s">
        <v>82</v>
      </c>
      <c r="AY153" s="16" t="s">
        <v>182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188</v>
      </c>
      <c r="BM153" s="238" t="s">
        <v>237</v>
      </c>
    </row>
    <row r="154" s="13" customFormat="1">
      <c r="A154" s="13"/>
      <c r="B154" s="240"/>
      <c r="C154" s="241"/>
      <c r="D154" s="242" t="s">
        <v>190</v>
      </c>
      <c r="E154" s="243" t="s">
        <v>1</v>
      </c>
      <c r="F154" s="244" t="s">
        <v>238</v>
      </c>
      <c r="G154" s="241"/>
      <c r="H154" s="245">
        <v>11.4</v>
      </c>
      <c r="I154" s="246"/>
      <c r="J154" s="241"/>
      <c r="K154" s="241"/>
      <c r="L154" s="247"/>
      <c r="M154" s="248"/>
      <c r="N154" s="249"/>
      <c r="O154" s="249"/>
      <c r="P154" s="249"/>
      <c r="Q154" s="249"/>
      <c r="R154" s="249"/>
      <c r="S154" s="249"/>
      <c r="T154" s="25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190</v>
      </c>
      <c r="AU154" s="251" t="s">
        <v>82</v>
      </c>
      <c r="AV154" s="13" t="s">
        <v>82</v>
      </c>
      <c r="AW154" s="13" t="s">
        <v>30</v>
      </c>
      <c r="AX154" s="13" t="s">
        <v>80</v>
      </c>
      <c r="AY154" s="251" t="s">
        <v>182</v>
      </c>
    </row>
    <row r="155" s="2" customFormat="1" ht="16.5" customHeight="1">
      <c r="A155" s="37"/>
      <c r="B155" s="38"/>
      <c r="C155" s="226" t="s">
        <v>239</v>
      </c>
      <c r="D155" s="226" t="s">
        <v>184</v>
      </c>
      <c r="E155" s="227" t="s">
        <v>240</v>
      </c>
      <c r="F155" s="228" t="s">
        <v>241</v>
      </c>
      <c r="G155" s="229" t="s">
        <v>187</v>
      </c>
      <c r="H155" s="230">
        <v>6.3289999999999997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38</v>
      </c>
      <c r="O155" s="90"/>
      <c r="P155" s="236">
        <f>O155*H155</f>
        <v>0</v>
      </c>
      <c r="Q155" s="236">
        <v>2.0874999999999999</v>
      </c>
      <c r="R155" s="236">
        <f>Q155*H155</f>
        <v>13.211787499999998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188</v>
      </c>
      <c r="AT155" s="238" t="s">
        <v>184</v>
      </c>
      <c r="AU155" s="238" t="s">
        <v>82</v>
      </c>
      <c r="AY155" s="16" t="s">
        <v>182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188</v>
      </c>
      <c r="BM155" s="238" t="s">
        <v>242</v>
      </c>
    </row>
    <row r="156" s="13" customFormat="1">
      <c r="A156" s="13"/>
      <c r="B156" s="240"/>
      <c r="C156" s="241"/>
      <c r="D156" s="242" t="s">
        <v>190</v>
      </c>
      <c r="E156" s="243" t="s">
        <v>1</v>
      </c>
      <c r="F156" s="244" t="s">
        <v>243</v>
      </c>
      <c r="G156" s="241"/>
      <c r="H156" s="245">
        <v>6.3289999999999997</v>
      </c>
      <c r="I156" s="246"/>
      <c r="J156" s="241"/>
      <c r="K156" s="241"/>
      <c r="L156" s="247"/>
      <c r="M156" s="248"/>
      <c r="N156" s="249"/>
      <c r="O156" s="249"/>
      <c r="P156" s="249"/>
      <c r="Q156" s="249"/>
      <c r="R156" s="249"/>
      <c r="S156" s="249"/>
      <c r="T156" s="25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1" t="s">
        <v>190</v>
      </c>
      <c r="AU156" s="251" t="s">
        <v>82</v>
      </c>
      <c r="AV156" s="13" t="s">
        <v>82</v>
      </c>
      <c r="AW156" s="13" t="s">
        <v>30</v>
      </c>
      <c r="AX156" s="13" t="s">
        <v>80</v>
      </c>
      <c r="AY156" s="251" t="s">
        <v>182</v>
      </c>
    </row>
    <row r="157" s="2" customFormat="1" ht="33" customHeight="1">
      <c r="A157" s="37"/>
      <c r="B157" s="38"/>
      <c r="C157" s="226" t="s">
        <v>244</v>
      </c>
      <c r="D157" s="226" t="s">
        <v>184</v>
      </c>
      <c r="E157" s="227" t="s">
        <v>245</v>
      </c>
      <c r="F157" s="228" t="s">
        <v>246</v>
      </c>
      <c r="G157" s="229" t="s">
        <v>214</v>
      </c>
      <c r="H157" s="230">
        <v>11.4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38</v>
      </c>
      <c r="O157" s="90"/>
      <c r="P157" s="236">
        <f>O157*H157</f>
        <v>0</v>
      </c>
      <c r="Q157" s="236">
        <v>0.40242</v>
      </c>
      <c r="R157" s="236">
        <f>Q157*H157</f>
        <v>4.5875880000000002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188</v>
      </c>
      <c r="AT157" s="238" t="s">
        <v>184</v>
      </c>
      <c r="AU157" s="238" t="s">
        <v>82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188</v>
      </c>
      <c r="BM157" s="238" t="s">
        <v>247</v>
      </c>
    </row>
    <row r="158" s="12" customFormat="1" ht="22.8" customHeight="1">
      <c r="A158" s="12"/>
      <c r="B158" s="210"/>
      <c r="C158" s="211"/>
      <c r="D158" s="212" t="s">
        <v>72</v>
      </c>
      <c r="E158" s="224" t="s">
        <v>222</v>
      </c>
      <c r="F158" s="224" t="s">
        <v>248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SUM(P159:P166)</f>
        <v>0</v>
      </c>
      <c r="Q158" s="218"/>
      <c r="R158" s="219">
        <f>SUM(R159:R166)</f>
        <v>4.1904604999999995</v>
      </c>
      <c r="S158" s="218"/>
      <c r="T158" s="220">
        <f>SUM(T159:T166)</f>
        <v>60.176000000000002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80</v>
      </c>
      <c r="AT158" s="222" t="s">
        <v>72</v>
      </c>
      <c r="AU158" s="222" t="s">
        <v>80</v>
      </c>
      <c r="AY158" s="221" t="s">
        <v>182</v>
      </c>
      <c r="BK158" s="223">
        <f>SUM(BK159:BK166)</f>
        <v>0</v>
      </c>
    </row>
    <row r="159" s="2" customFormat="1" ht="33" customHeight="1">
      <c r="A159" s="37"/>
      <c r="B159" s="38"/>
      <c r="C159" s="226" t="s">
        <v>249</v>
      </c>
      <c r="D159" s="226" t="s">
        <v>184</v>
      </c>
      <c r="E159" s="227" t="s">
        <v>250</v>
      </c>
      <c r="F159" s="228" t="s">
        <v>251</v>
      </c>
      <c r="G159" s="229" t="s">
        <v>252</v>
      </c>
      <c r="H159" s="230">
        <v>9.0099999999999998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38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188</v>
      </c>
      <c r="AT159" s="238" t="s">
        <v>184</v>
      </c>
      <c r="AU159" s="238" t="s">
        <v>82</v>
      </c>
      <c r="AY159" s="16" t="s">
        <v>182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188</v>
      </c>
      <c r="BM159" s="238" t="s">
        <v>253</v>
      </c>
    </row>
    <row r="160" s="2" customFormat="1" ht="24.15" customHeight="1">
      <c r="A160" s="37"/>
      <c r="B160" s="38"/>
      <c r="C160" s="252" t="s">
        <v>8</v>
      </c>
      <c r="D160" s="252" t="s">
        <v>254</v>
      </c>
      <c r="E160" s="253" t="s">
        <v>255</v>
      </c>
      <c r="F160" s="254" t="s">
        <v>256</v>
      </c>
      <c r="G160" s="255" t="s">
        <v>252</v>
      </c>
      <c r="H160" s="256">
        <v>9.0099999999999998</v>
      </c>
      <c r="I160" s="257"/>
      <c r="J160" s="258">
        <f>ROUND(I160*H160,2)</f>
        <v>0</v>
      </c>
      <c r="K160" s="259"/>
      <c r="L160" s="260"/>
      <c r="M160" s="261" t="s">
        <v>1</v>
      </c>
      <c r="N160" s="262" t="s">
        <v>38</v>
      </c>
      <c r="O160" s="90"/>
      <c r="P160" s="236">
        <f>O160*H160</f>
        <v>0</v>
      </c>
      <c r="Q160" s="236">
        <v>0.095200000000000007</v>
      </c>
      <c r="R160" s="236">
        <f>Q160*H160</f>
        <v>0.85775200000000007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217</v>
      </c>
      <c r="AT160" s="238" t="s">
        <v>254</v>
      </c>
      <c r="AU160" s="238" t="s">
        <v>82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188</v>
      </c>
      <c r="BM160" s="238" t="s">
        <v>257</v>
      </c>
    </row>
    <row r="161" s="13" customFormat="1">
      <c r="A161" s="13"/>
      <c r="B161" s="240"/>
      <c r="C161" s="241"/>
      <c r="D161" s="242" t="s">
        <v>190</v>
      </c>
      <c r="E161" s="243" t="s">
        <v>1</v>
      </c>
      <c r="F161" s="244" t="s">
        <v>258</v>
      </c>
      <c r="G161" s="241"/>
      <c r="H161" s="245">
        <v>9.0099999999999998</v>
      </c>
      <c r="I161" s="246"/>
      <c r="J161" s="241"/>
      <c r="K161" s="241"/>
      <c r="L161" s="247"/>
      <c r="M161" s="248"/>
      <c r="N161" s="249"/>
      <c r="O161" s="249"/>
      <c r="P161" s="249"/>
      <c r="Q161" s="249"/>
      <c r="R161" s="249"/>
      <c r="S161" s="249"/>
      <c r="T161" s="25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1" t="s">
        <v>190</v>
      </c>
      <c r="AU161" s="251" t="s">
        <v>82</v>
      </c>
      <c r="AV161" s="13" t="s">
        <v>82</v>
      </c>
      <c r="AW161" s="13" t="s">
        <v>30</v>
      </c>
      <c r="AX161" s="13" t="s">
        <v>80</v>
      </c>
      <c r="AY161" s="251" t="s">
        <v>182</v>
      </c>
    </row>
    <row r="162" s="2" customFormat="1" ht="24.15" customHeight="1">
      <c r="A162" s="37"/>
      <c r="B162" s="38"/>
      <c r="C162" s="252" t="s">
        <v>259</v>
      </c>
      <c r="D162" s="252" t="s">
        <v>254</v>
      </c>
      <c r="E162" s="253" t="s">
        <v>260</v>
      </c>
      <c r="F162" s="254" t="s">
        <v>261</v>
      </c>
      <c r="G162" s="255" t="s">
        <v>262</v>
      </c>
      <c r="H162" s="256">
        <v>1</v>
      </c>
      <c r="I162" s="257"/>
      <c r="J162" s="258">
        <f>ROUND(I162*H162,2)</f>
        <v>0</v>
      </c>
      <c r="K162" s="259"/>
      <c r="L162" s="260"/>
      <c r="M162" s="261" t="s">
        <v>1</v>
      </c>
      <c r="N162" s="262" t="s">
        <v>38</v>
      </c>
      <c r="O162" s="90"/>
      <c r="P162" s="236">
        <f>O162*H162</f>
        <v>0</v>
      </c>
      <c r="Q162" s="236">
        <v>0.062799999999999995</v>
      </c>
      <c r="R162" s="236">
        <f>Q162*H162</f>
        <v>0.062799999999999995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217</v>
      </c>
      <c r="AT162" s="238" t="s">
        <v>254</v>
      </c>
      <c r="AU162" s="238" t="s">
        <v>82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188</v>
      </c>
      <c r="BM162" s="238" t="s">
        <v>263</v>
      </c>
    </row>
    <row r="163" s="2" customFormat="1" ht="16.5" customHeight="1">
      <c r="A163" s="37"/>
      <c r="B163" s="38"/>
      <c r="C163" s="226" t="s">
        <v>264</v>
      </c>
      <c r="D163" s="226" t="s">
        <v>184</v>
      </c>
      <c r="E163" s="227" t="s">
        <v>265</v>
      </c>
      <c r="F163" s="228" t="s">
        <v>266</v>
      </c>
      <c r="G163" s="229" t="s">
        <v>187</v>
      </c>
      <c r="H163" s="230">
        <v>25.879999999999999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38</v>
      </c>
      <c r="O163" s="90"/>
      <c r="P163" s="236">
        <f>O163*H163</f>
        <v>0</v>
      </c>
      <c r="Q163" s="236">
        <v>0.12</v>
      </c>
      <c r="R163" s="236">
        <f>Q163*H163</f>
        <v>3.1055999999999999</v>
      </c>
      <c r="S163" s="236">
        <v>2.2000000000000002</v>
      </c>
      <c r="T163" s="237">
        <f>S163*H163</f>
        <v>56.936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188</v>
      </c>
      <c r="AT163" s="238" t="s">
        <v>184</v>
      </c>
      <c r="AU163" s="238" t="s">
        <v>82</v>
      </c>
      <c r="AY163" s="16" t="s">
        <v>182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188</v>
      </c>
      <c r="BM163" s="238" t="s">
        <v>267</v>
      </c>
    </row>
    <row r="164" s="13" customFormat="1">
      <c r="A164" s="13"/>
      <c r="B164" s="240"/>
      <c r="C164" s="241"/>
      <c r="D164" s="242" t="s">
        <v>190</v>
      </c>
      <c r="E164" s="243" t="s">
        <v>1</v>
      </c>
      <c r="F164" s="244" t="s">
        <v>268</v>
      </c>
      <c r="G164" s="241"/>
      <c r="H164" s="245">
        <v>25.879999999999999</v>
      </c>
      <c r="I164" s="246"/>
      <c r="J164" s="241"/>
      <c r="K164" s="241"/>
      <c r="L164" s="247"/>
      <c r="M164" s="248"/>
      <c r="N164" s="249"/>
      <c r="O164" s="249"/>
      <c r="P164" s="249"/>
      <c r="Q164" s="249"/>
      <c r="R164" s="249"/>
      <c r="S164" s="249"/>
      <c r="T164" s="25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190</v>
      </c>
      <c r="AU164" s="251" t="s">
        <v>82</v>
      </c>
      <c r="AV164" s="13" t="s">
        <v>82</v>
      </c>
      <c r="AW164" s="13" t="s">
        <v>30</v>
      </c>
      <c r="AX164" s="13" t="s">
        <v>80</v>
      </c>
      <c r="AY164" s="251" t="s">
        <v>182</v>
      </c>
    </row>
    <row r="165" s="2" customFormat="1" ht="16.5" customHeight="1">
      <c r="A165" s="37"/>
      <c r="B165" s="38"/>
      <c r="C165" s="226" t="s">
        <v>269</v>
      </c>
      <c r="D165" s="226" t="s">
        <v>184</v>
      </c>
      <c r="E165" s="227" t="s">
        <v>270</v>
      </c>
      <c r="F165" s="228" t="s">
        <v>271</v>
      </c>
      <c r="G165" s="229" t="s">
        <v>187</v>
      </c>
      <c r="H165" s="230">
        <v>1.3500000000000001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38</v>
      </c>
      <c r="O165" s="90"/>
      <c r="P165" s="236">
        <f>O165*H165</f>
        <v>0</v>
      </c>
      <c r="Q165" s="236">
        <v>0.12171</v>
      </c>
      <c r="R165" s="236">
        <f>Q165*H165</f>
        <v>0.1643085</v>
      </c>
      <c r="S165" s="236">
        <v>2.3999999999999999</v>
      </c>
      <c r="T165" s="237">
        <f>S165*H165</f>
        <v>3.2400000000000002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188</v>
      </c>
      <c r="AT165" s="238" t="s">
        <v>184</v>
      </c>
      <c r="AU165" s="238" t="s">
        <v>82</v>
      </c>
      <c r="AY165" s="16" t="s">
        <v>182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188</v>
      </c>
      <c r="BM165" s="238" t="s">
        <v>272</v>
      </c>
    </row>
    <row r="166" s="13" customFormat="1">
      <c r="A166" s="13"/>
      <c r="B166" s="240"/>
      <c r="C166" s="241"/>
      <c r="D166" s="242" t="s">
        <v>190</v>
      </c>
      <c r="E166" s="243" t="s">
        <v>1</v>
      </c>
      <c r="F166" s="244" t="s">
        <v>273</v>
      </c>
      <c r="G166" s="241"/>
      <c r="H166" s="245">
        <v>1.3500000000000001</v>
      </c>
      <c r="I166" s="246"/>
      <c r="J166" s="241"/>
      <c r="K166" s="241"/>
      <c r="L166" s="247"/>
      <c r="M166" s="248"/>
      <c r="N166" s="249"/>
      <c r="O166" s="249"/>
      <c r="P166" s="249"/>
      <c r="Q166" s="249"/>
      <c r="R166" s="249"/>
      <c r="S166" s="249"/>
      <c r="T166" s="25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190</v>
      </c>
      <c r="AU166" s="251" t="s">
        <v>82</v>
      </c>
      <c r="AV166" s="13" t="s">
        <v>82</v>
      </c>
      <c r="AW166" s="13" t="s">
        <v>30</v>
      </c>
      <c r="AX166" s="13" t="s">
        <v>80</v>
      </c>
      <c r="AY166" s="251" t="s">
        <v>182</v>
      </c>
    </row>
    <row r="167" s="12" customFormat="1" ht="22.8" customHeight="1">
      <c r="A167" s="12"/>
      <c r="B167" s="210"/>
      <c r="C167" s="211"/>
      <c r="D167" s="212" t="s">
        <v>72</v>
      </c>
      <c r="E167" s="224" t="s">
        <v>274</v>
      </c>
      <c r="F167" s="224" t="s">
        <v>275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SUM(P168:P175)</f>
        <v>0</v>
      </c>
      <c r="Q167" s="218"/>
      <c r="R167" s="219">
        <f>SUM(R168:R175)</f>
        <v>0</v>
      </c>
      <c r="S167" s="218"/>
      <c r="T167" s="220">
        <f>SUM(T168:T175)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80</v>
      </c>
      <c r="AT167" s="222" t="s">
        <v>72</v>
      </c>
      <c r="AU167" s="222" t="s">
        <v>80</v>
      </c>
      <c r="AY167" s="221" t="s">
        <v>182</v>
      </c>
      <c r="BK167" s="223">
        <f>SUM(BK168:BK175)</f>
        <v>0</v>
      </c>
    </row>
    <row r="168" s="2" customFormat="1" ht="24.15" customHeight="1">
      <c r="A168" s="37"/>
      <c r="B168" s="38"/>
      <c r="C168" s="226" t="s">
        <v>276</v>
      </c>
      <c r="D168" s="226" t="s">
        <v>184</v>
      </c>
      <c r="E168" s="227" t="s">
        <v>277</v>
      </c>
      <c r="F168" s="228" t="s">
        <v>278</v>
      </c>
      <c r="G168" s="229" t="s">
        <v>279</v>
      </c>
      <c r="H168" s="230">
        <v>92.421999999999997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38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188</v>
      </c>
      <c r="AT168" s="238" t="s">
        <v>184</v>
      </c>
      <c r="AU168" s="238" t="s">
        <v>82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188</v>
      </c>
      <c r="BM168" s="238" t="s">
        <v>280</v>
      </c>
    </row>
    <row r="169" s="2" customFormat="1" ht="24.15" customHeight="1">
      <c r="A169" s="37"/>
      <c r="B169" s="38"/>
      <c r="C169" s="226" t="s">
        <v>281</v>
      </c>
      <c r="D169" s="226" t="s">
        <v>184</v>
      </c>
      <c r="E169" s="227" t="s">
        <v>282</v>
      </c>
      <c r="F169" s="228" t="s">
        <v>283</v>
      </c>
      <c r="G169" s="229" t="s">
        <v>279</v>
      </c>
      <c r="H169" s="230">
        <v>152.59800000000001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38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188</v>
      </c>
      <c r="AT169" s="238" t="s">
        <v>184</v>
      </c>
      <c r="AU169" s="238" t="s">
        <v>82</v>
      </c>
      <c r="AY169" s="16" t="s">
        <v>182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188</v>
      </c>
      <c r="BM169" s="238" t="s">
        <v>284</v>
      </c>
    </row>
    <row r="170" s="13" customFormat="1">
      <c r="A170" s="13"/>
      <c r="B170" s="240"/>
      <c r="C170" s="241"/>
      <c r="D170" s="242" t="s">
        <v>190</v>
      </c>
      <c r="E170" s="243" t="s">
        <v>1</v>
      </c>
      <c r="F170" s="244" t="s">
        <v>285</v>
      </c>
      <c r="G170" s="241"/>
      <c r="H170" s="245">
        <v>152.59800000000001</v>
      </c>
      <c r="I170" s="246"/>
      <c r="J170" s="241"/>
      <c r="K170" s="241"/>
      <c r="L170" s="247"/>
      <c r="M170" s="248"/>
      <c r="N170" s="249"/>
      <c r="O170" s="249"/>
      <c r="P170" s="249"/>
      <c r="Q170" s="249"/>
      <c r="R170" s="249"/>
      <c r="S170" s="249"/>
      <c r="T170" s="25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190</v>
      </c>
      <c r="AU170" s="251" t="s">
        <v>82</v>
      </c>
      <c r="AV170" s="13" t="s">
        <v>82</v>
      </c>
      <c r="AW170" s="13" t="s">
        <v>30</v>
      </c>
      <c r="AX170" s="13" t="s">
        <v>80</v>
      </c>
      <c r="AY170" s="251" t="s">
        <v>182</v>
      </c>
    </row>
    <row r="171" s="2" customFormat="1" ht="37.8" customHeight="1">
      <c r="A171" s="37"/>
      <c r="B171" s="38"/>
      <c r="C171" s="226" t="s">
        <v>7</v>
      </c>
      <c r="D171" s="226" t="s">
        <v>184</v>
      </c>
      <c r="E171" s="227" t="s">
        <v>286</v>
      </c>
      <c r="F171" s="228" t="s">
        <v>287</v>
      </c>
      <c r="G171" s="229" t="s">
        <v>279</v>
      </c>
      <c r="H171" s="230">
        <v>60.176000000000002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38</v>
      </c>
      <c r="O171" s="90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188</v>
      </c>
      <c r="AT171" s="238" t="s">
        <v>184</v>
      </c>
      <c r="AU171" s="238" t="s">
        <v>82</v>
      </c>
      <c r="AY171" s="16" t="s">
        <v>182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188</v>
      </c>
      <c r="BM171" s="238" t="s">
        <v>288</v>
      </c>
    </row>
    <row r="172" s="2" customFormat="1" ht="21.75" customHeight="1">
      <c r="A172" s="37"/>
      <c r="B172" s="38"/>
      <c r="C172" s="226" t="s">
        <v>289</v>
      </c>
      <c r="D172" s="226" t="s">
        <v>184</v>
      </c>
      <c r="E172" s="227" t="s">
        <v>290</v>
      </c>
      <c r="F172" s="228" t="s">
        <v>291</v>
      </c>
      <c r="G172" s="229" t="s">
        <v>279</v>
      </c>
      <c r="H172" s="230">
        <v>60.176000000000002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38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188</v>
      </c>
      <c r="AT172" s="238" t="s">
        <v>184</v>
      </c>
      <c r="AU172" s="238" t="s">
        <v>82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188</v>
      </c>
      <c r="BM172" s="238" t="s">
        <v>292</v>
      </c>
    </row>
    <row r="173" s="2" customFormat="1" ht="24.15" customHeight="1">
      <c r="A173" s="37"/>
      <c r="B173" s="38"/>
      <c r="C173" s="226" t="s">
        <v>293</v>
      </c>
      <c r="D173" s="226" t="s">
        <v>184</v>
      </c>
      <c r="E173" s="227" t="s">
        <v>294</v>
      </c>
      <c r="F173" s="228" t="s">
        <v>295</v>
      </c>
      <c r="G173" s="229" t="s">
        <v>279</v>
      </c>
      <c r="H173" s="230">
        <v>1525.98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38</v>
      </c>
      <c r="O173" s="90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188</v>
      </c>
      <c r="AT173" s="238" t="s">
        <v>184</v>
      </c>
      <c r="AU173" s="238" t="s">
        <v>82</v>
      </c>
      <c r="AY173" s="16" t="s">
        <v>182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80</v>
      </c>
      <c r="BK173" s="239">
        <f>ROUND(I173*H173,2)</f>
        <v>0</v>
      </c>
      <c r="BL173" s="16" t="s">
        <v>188</v>
      </c>
      <c r="BM173" s="238" t="s">
        <v>296</v>
      </c>
    </row>
    <row r="174" s="13" customFormat="1">
      <c r="A174" s="13"/>
      <c r="B174" s="240"/>
      <c r="C174" s="241"/>
      <c r="D174" s="242" t="s">
        <v>190</v>
      </c>
      <c r="E174" s="243" t="s">
        <v>1</v>
      </c>
      <c r="F174" s="244" t="s">
        <v>297</v>
      </c>
      <c r="G174" s="241"/>
      <c r="H174" s="245">
        <v>1525.98</v>
      </c>
      <c r="I174" s="246"/>
      <c r="J174" s="241"/>
      <c r="K174" s="241"/>
      <c r="L174" s="247"/>
      <c r="M174" s="248"/>
      <c r="N174" s="249"/>
      <c r="O174" s="249"/>
      <c r="P174" s="249"/>
      <c r="Q174" s="249"/>
      <c r="R174" s="249"/>
      <c r="S174" s="249"/>
      <c r="T174" s="25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1" t="s">
        <v>190</v>
      </c>
      <c r="AU174" s="251" t="s">
        <v>82</v>
      </c>
      <c r="AV174" s="13" t="s">
        <v>82</v>
      </c>
      <c r="AW174" s="13" t="s">
        <v>30</v>
      </c>
      <c r="AX174" s="13" t="s">
        <v>80</v>
      </c>
      <c r="AY174" s="251" t="s">
        <v>182</v>
      </c>
    </row>
    <row r="175" s="2" customFormat="1" ht="24.15" customHeight="1">
      <c r="A175" s="37"/>
      <c r="B175" s="38"/>
      <c r="C175" s="226" t="s">
        <v>298</v>
      </c>
      <c r="D175" s="226" t="s">
        <v>184</v>
      </c>
      <c r="E175" s="227" t="s">
        <v>299</v>
      </c>
      <c r="F175" s="228" t="s">
        <v>300</v>
      </c>
      <c r="G175" s="229" t="s">
        <v>279</v>
      </c>
      <c r="H175" s="230">
        <v>152.59800000000001</v>
      </c>
      <c r="I175" s="231"/>
      <c r="J175" s="232">
        <f>ROUND(I175*H175,2)</f>
        <v>0</v>
      </c>
      <c r="K175" s="233"/>
      <c r="L175" s="43"/>
      <c r="M175" s="234" t="s">
        <v>1</v>
      </c>
      <c r="N175" s="235" t="s">
        <v>38</v>
      </c>
      <c r="O175" s="90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8" t="s">
        <v>188</v>
      </c>
      <c r="AT175" s="238" t="s">
        <v>184</v>
      </c>
      <c r="AU175" s="238" t="s">
        <v>82</v>
      </c>
      <c r="AY175" s="16" t="s">
        <v>182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6" t="s">
        <v>80</v>
      </c>
      <c r="BK175" s="239">
        <f>ROUND(I175*H175,2)</f>
        <v>0</v>
      </c>
      <c r="BL175" s="16" t="s">
        <v>188</v>
      </c>
      <c r="BM175" s="238" t="s">
        <v>301</v>
      </c>
    </row>
    <row r="176" s="12" customFormat="1" ht="22.8" customHeight="1">
      <c r="A176" s="12"/>
      <c r="B176" s="210"/>
      <c r="C176" s="211"/>
      <c r="D176" s="212" t="s">
        <v>72</v>
      </c>
      <c r="E176" s="224" t="s">
        <v>302</v>
      </c>
      <c r="F176" s="224" t="s">
        <v>303</v>
      </c>
      <c r="G176" s="211"/>
      <c r="H176" s="211"/>
      <c r="I176" s="214"/>
      <c r="J176" s="225">
        <f>BK176</f>
        <v>0</v>
      </c>
      <c r="K176" s="211"/>
      <c r="L176" s="216"/>
      <c r="M176" s="217"/>
      <c r="N176" s="218"/>
      <c r="O176" s="218"/>
      <c r="P176" s="219">
        <f>P177</f>
        <v>0</v>
      </c>
      <c r="Q176" s="218"/>
      <c r="R176" s="219">
        <f>R177</f>
        <v>0</v>
      </c>
      <c r="S176" s="218"/>
      <c r="T176" s="220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1" t="s">
        <v>80</v>
      </c>
      <c r="AT176" s="222" t="s">
        <v>72</v>
      </c>
      <c r="AU176" s="222" t="s">
        <v>80</v>
      </c>
      <c r="AY176" s="221" t="s">
        <v>182</v>
      </c>
      <c r="BK176" s="223">
        <f>BK177</f>
        <v>0</v>
      </c>
    </row>
    <row r="177" s="2" customFormat="1" ht="24.15" customHeight="1">
      <c r="A177" s="37"/>
      <c r="B177" s="38"/>
      <c r="C177" s="226" t="s">
        <v>304</v>
      </c>
      <c r="D177" s="226" t="s">
        <v>184</v>
      </c>
      <c r="E177" s="227" t="s">
        <v>305</v>
      </c>
      <c r="F177" s="228" t="s">
        <v>306</v>
      </c>
      <c r="G177" s="229" t="s">
        <v>279</v>
      </c>
      <c r="H177" s="230">
        <v>197.81200000000001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38</v>
      </c>
      <c r="O177" s="90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188</v>
      </c>
      <c r="AT177" s="238" t="s">
        <v>184</v>
      </c>
      <c r="AU177" s="238" t="s">
        <v>82</v>
      </c>
      <c r="AY177" s="16" t="s">
        <v>182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80</v>
      </c>
      <c r="BK177" s="239">
        <f>ROUND(I177*H177,2)</f>
        <v>0</v>
      </c>
      <c r="BL177" s="16" t="s">
        <v>188</v>
      </c>
      <c r="BM177" s="238" t="s">
        <v>307</v>
      </c>
    </row>
    <row r="178" s="12" customFormat="1" ht="25.92" customHeight="1">
      <c r="A178" s="12"/>
      <c r="B178" s="210"/>
      <c r="C178" s="211"/>
      <c r="D178" s="212" t="s">
        <v>72</v>
      </c>
      <c r="E178" s="213" t="s">
        <v>254</v>
      </c>
      <c r="F178" s="213" t="s">
        <v>308</v>
      </c>
      <c r="G178" s="211"/>
      <c r="H178" s="211"/>
      <c r="I178" s="214"/>
      <c r="J178" s="215">
        <f>BK178</f>
        <v>0</v>
      </c>
      <c r="K178" s="211"/>
      <c r="L178" s="216"/>
      <c r="M178" s="217"/>
      <c r="N178" s="218"/>
      <c r="O178" s="218"/>
      <c r="P178" s="219">
        <f>P179</f>
        <v>0</v>
      </c>
      <c r="Q178" s="218"/>
      <c r="R178" s="219">
        <f>R179</f>
        <v>0</v>
      </c>
      <c r="S178" s="218"/>
      <c r="T178" s="220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195</v>
      </c>
      <c r="AT178" s="222" t="s">
        <v>72</v>
      </c>
      <c r="AU178" s="222" t="s">
        <v>73</v>
      </c>
      <c r="AY178" s="221" t="s">
        <v>182</v>
      </c>
      <c r="BK178" s="223">
        <f>BK179</f>
        <v>0</v>
      </c>
    </row>
    <row r="179" s="12" customFormat="1" ht="22.8" customHeight="1">
      <c r="A179" s="12"/>
      <c r="B179" s="210"/>
      <c r="C179" s="211"/>
      <c r="D179" s="212" t="s">
        <v>72</v>
      </c>
      <c r="E179" s="224" t="s">
        <v>309</v>
      </c>
      <c r="F179" s="224" t="s">
        <v>310</v>
      </c>
      <c r="G179" s="211"/>
      <c r="H179" s="211"/>
      <c r="I179" s="214"/>
      <c r="J179" s="225">
        <f>BK179</f>
        <v>0</v>
      </c>
      <c r="K179" s="211"/>
      <c r="L179" s="216"/>
      <c r="M179" s="217"/>
      <c r="N179" s="218"/>
      <c r="O179" s="218"/>
      <c r="P179" s="219">
        <f>SUM(P180:P181)</f>
        <v>0</v>
      </c>
      <c r="Q179" s="218"/>
      <c r="R179" s="219">
        <f>SUM(R180:R181)</f>
        <v>0</v>
      </c>
      <c r="S179" s="218"/>
      <c r="T179" s="220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1" t="s">
        <v>195</v>
      </c>
      <c r="AT179" s="222" t="s">
        <v>72</v>
      </c>
      <c r="AU179" s="222" t="s">
        <v>80</v>
      </c>
      <c r="AY179" s="221" t="s">
        <v>182</v>
      </c>
      <c r="BK179" s="223">
        <f>SUM(BK180:BK181)</f>
        <v>0</v>
      </c>
    </row>
    <row r="180" s="2" customFormat="1" ht="24.15" customHeight="1">
      <c r="A180" s="37"/>
      <c r="B180" s="38"/>
      <c r="C180" s="226" t="s">
        <v>311</v>
      </c>
      <c r="D180" s="226" t="s">
        <v>184</v>
      </c>
      <c r="E180" s="227" t="s">
        <v>312</v>
      </c>
      <c r="F180" s="228" t="s">
        <v>313</v>
      </c>
      <c r="G180" s="229" t="s">
        <v>214</v>
      </c>
      <c r="H180" s="230">
        <v>60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38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314</v>
      </c>
      <c r="AT180" s="238" t="s">
        <v>184</v>
      </c>
      <c r="AU180" s="238" t="s">
        <v>82</v>
      </c>
      <c r="AY180" s="16" t="s">
        <v>182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314</v>
      </c>
      <c r="BM180" s="238" t="s">
        <v>315</v>
      </c>
    </row>
    <row r="181" s="13" customFormat="1">
      <c r="A181" s="13"/>
      <c r="B181" s="240"/>
      <c r="C181" s="241"/>
      <c r="D181" s="242" t="s">
        <v>190</v>
      </c>
      <c r="E181" s="243" t="s">
        <v>1</v>
      </c>
      <c r="F181" s="244" t="s">
        <v>316</v>
      </c>
      <c r="G181" s="241"/>
      <c r="H181" s="245">
        <v>60</v>
      </c>
      <c r="I181" s="246"/>
      <c r="J181" s="241"/>
      <c r="K181" s="241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190</v>
      </c>
      <c r="AU181" s="251" t="s">
        <v>82</v>
      </c>
      <c r="AV181" s="13" t="s">
        <v>82</v>
      </c>
      <c r="AW181" s="13" t="s">
        <v>30</v>
      </c>
      <c r="AX181" s="13" t="s">
        <v>80</v>
      </c>
      <c r="AY181" s="251" t="s">
        <v>182</v>
      </c>
    </row>
    <row r="182" s="12" customFormat="1" ht="25.92" customHeight="1">
      <c r="A182" s="12"/>
      <c r="B182" s="210"/>
      <c r="C182" s="211"/>
      <c r="D182" s="212" t="s">
        <v>72</v>
      </c>
      <c r="E182" s="213" t="s">
        <v>317</v>
      </c>
      <c r="F182" s="213" t="s">
        <v>318</v>
      </c>
      <c r="G182" s="211"/>
      <c r="H182" s="211"/>
      <c r="I182" s="214"/>
      <c r="J182" s="215">
        <f>BK182</f>
        <v>0</v>
      </c>
      <c r="K182" s="211"/>
      <c r="L182" s="216"/>
      <c r="M182" s="217"/>
      <c r="N182" s="218"/>
      <c r="O182" s="218"/>
      <c r="P182" s="219">
        <f>SUM(P183:P184)</f>
        <v>0</v>
      </c>
      <c r="Q182" s="218"/>
      <c r="R182" s="219">
        <f>SUM(R183:R184)</f>
        <v>0</v>
      </c>
      <c r="S182" s="218"/>
      <c r="T182" s="220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1" t="s">
        <v>188</v>
      </c>
      <c r="AT182" s="222" t="s">
        <v>72</v>
      </c>
      <c r="AU182" s="222" t="s">
        <v>73</v>
      </c>
      <c r="AY182" s="221" t="s">
        <v>182</v>
      </c>
      <c r="BK182" s="223">
        <f>SUM(BK183:BK184)</f>
        <v>0</v>
      </c>
    </row>
    <row r="183" s="2" customFormat="1" ht="16.5" customHeight="1">
      <c r="A183" s="37"/>
      <c r="B183" s="38"/>
      <c r="C183" s="226" t="s">
        <v>319</v>
      </c>
      <c r="D183" s="226" t="s">
        <v>184</v>
      </c>
      <c r="E183" s="227" t="s">
        <v>320</v>
      </c>
      <c r="F183" s="228" t="s">
        <v>321</v>
      </c>
      <c r="G183" s="229" t="s">
        <v>322</v>
      </c>
      <c r="H183" s="230">
        <v>40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38</v>
      </c>
      <c r="O183" s="90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323</v>
      </c>
      <c r="AT183" s="238" t="s">
        <v>184</v>
      </c>
      <c r="AU183" s="238" t="s">
        <v>80</v>
      </c>
      <c r="AY183" s="16" t="s">
        <v>182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80</v>
      </c>
      <c r="BK183" s="239">
        <f>ROUND(I183*H183,2)</f>
        <v>0</v>
      </c>
      <c r="BL183" s="16" t="s">
        <v>323</v>
      </c>
      <c r="BM183" s="238" t="s">
        <v>324</v>
      </c>
    </row>
    <row r="184" s="13" customFormat="1">
      <c r="A184" s="13"/>
      <c r="B184" s="240"/>
      <c r="C184" s="241"/>
      <c r="D184" s="242" t="s">
        <v>190</v>
      </c>
      <c r="E184" s="243" t="s">
        <v>1</v>
      </c>
      <c r="F184" s="244" t="s">
        <v>325</v>
      </c>
      <c r="G184" s="241"/>
      <c r="H184" s="245">
        <v>40</v>
      </c>
      <c r="I184" s="246"/>
      <c r="J184" s="241"/>
      <c r="K184" s="241"/>
      <c r="L184" s="247"/>
      <c r="M184" s="248"/>
      <c r="N184" s="249"/>
      <c r="O184" s="249"/>
      <c r="P184" s="249"/>
      <c r="Q184" s="249"/>
      <c r="R184" s="249"/>
      <c r="S184" s="249"/>
      <c r="T184" s="25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190</v>
      </c>
      <c r="AU184" s="251" t="s">
        <v>80</v>
      </c>
      <c r="AV184" s="13" t="s">
        <v>82</v>
      </c>
      <c r="AW184" s="13" t="s">
        <v>30</v>
      </c>
      <c r="AX184" s="13" t="s">
        <v>80</v>
      </c>
      <c r="AY184" s="251" t="s">
        <v>182</v>
      </c>
    </row>
    <row r="185" s="12" customFormat="1" ht="25.92" customHeight="1">
      <c r="A185" s="12"/>
      <c r="B185" s="210"/>
      <c r="C185" s="211"/>
      <c r="D185" s="212" t="s">
        <v>72</v>
      </c>
      <c r="E185" s="213" t="s">
        <v>326</v>
      </c>
      <c r="F185" s="213" t="s">
        <v>327</v>
      </c>
      <c r="G185" s="211"/>
      <c r="H185" s="211"/>
      <c r="I185" s="214"/>
      <c r="J185" s="215">
        <f>BK185</f>
        <v>0</v>
      </c>
      <c r="K185" s="211"/>
      <c r="L185" s="216"/>
      <c r="M185" s="217"/>
      <c r="N185" s="218"/>
      <c r="O185" s="218"/>
      <c r="P185" s="219">
        <f>SUM(P186:P187)</f>
        <v>0</v>
      </c>
      <c r="Q185" s="218"/>
      <c r="R185" s="219">
        <f>SUM(R186:R187)</f>
        <v>0</v>
      </c>
      <c r="S185" s="218"/>
      <c r="T185" s="220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1" t="s">
        <v>188</v>
      </c>
      <c r="AT185" s="222" t="s">
        <v>72</v>
      </c>
      <c r="AU185" s="222" t="s">
        <v>73</v>
      </c>
      <c r="AY185" s="221" t="s">
        <v>182</v>
      </c>
      <c r="BK185" s="223">
        <f>SUM(BK186:BK187)</f>
        <v>0</v>
      </c>
    </row>
    <row r="186" s="2" customFormat="1" ht="24.15" customHeight="1">
      <c r="A186" s="37"/>
      <c r="B186" s="38"/>
      <c r="C186" s="226" t="s">
        <v>328</v>
      </c>
      <c r="D186" s="226" t="s">
        <v>184</v>
      </c>
      <c r="E186" s="227" t="s">
        <v>329</v>
      </c>
      <c r="F186" s="228" t="s">
        <v>330</v>
      </c>
      <c r="G186" s="229" t="s">
        <v>262</v>
      </c>
      <c r="H186" s="230">
        <v>1</v>
      </c>
      <c r="I186" s="231"/>
      <c r="J186" s="232">
        <f>ROUND(I186*H186,2)</f>
        <v>0</v>
      </c>
      <c r="K186" s="233"/>
      <c r="L186" s="43"/>
      <c r="M186" s="234" t="s">
        <v>1</v>
      </c>
      <c r="N186" s="235" t="s">
        <v>38</v>
      </c>
      <c r="O186" s="90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8" t="s">
        <v>323</v>
      </c>
      <c r="AT186" s="238" t="s">
        <v>184</v>
      </c>
      <c r="AU186" s="238" t="s">
        <v>80</v>
      </c>
      <c r="AY186" s="16" t="s">
        <v>182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6" t="s">
        <v>80</v>
      </c>
      <c r="BK186" s="239">
        <f>ROUND(I186*H186,2)</f>
        <v>0</v>
      </c>
      <c r="BL186" s="16" t="s">
        <v>323</v>
      </c>
      <c r="BM186" s="238" t="s">
        <v>331</v>
      </c>
    </row>
    <row r="187" s="13" customFormat="1">
      <c r="A187" s="13"/>
      <c r="B187" s="240"/>
      <c r="C187" s="241"/>
      <c r="D187" s="242" t="s">
        <v>190</v>
      </c>
      <c r="E187" s="243" t="s">
        <v>1</v>
      </c>
      <c r="F187" s="244" t="s">
        <v>332</v>
      </c>
      <c r="G187" s="241"/>
      <c r="H187" s="245">
        <v>1</v>
      </c>
      <c r="I187" s="246"/>
      <c r="J187" s="241"/>
      <c r="K187" s="241"/>
      <c r="L187" s="247"/>
      <c r="M187" s="263"/>
      <c r="N187" s="264"/>
      <c r="O187" s="264"/>
      <c r="P187" s="264"/>
      <c r="Q187" s="264"/>
      <c r="R187" s="264"/>
      <c r="S187" s="264"/>
      <c r="T187" s="26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1" t="s">
        <v>190</v>
      </c>
      <c r="AU187" s="251" t="s">
        <v>80</v>
      </c>
      <c r="AV187" s="13" t="s">
        <v>82</v>
      </c>
      <c r="AW187" s="13" t="s">
        <v>30</v>
      </c>
      <c r="AX187" s="13" t="s">
        <v>80</v>
      </c>
      <c r="AY187" s="251" t="s">
        <v>182</v>
      </c>
    </row>
    <row r="188" s="2" customFormat="1" ht="6.96" customHeight="1">
      <c r="A188" s="37"/>
      <c r="B188" s="65"/>
      <c r="C188" s="66"/>
      <c r="D188" s="66"/>
      <c r="E188" s="66"/>
      <c r="F188" s="66"/>
      <c r="G188" s="66"/>
      <c r="H188" s="66"/>
      <c r="I188" s="66"/>
      <c r="J188" s="66"/>
      <c r="K188" s="66"/>
      <c r="L188" s="43"/>
      <c r="M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</row>
  </sheetData>
  <sheetProtection sheet="1" autoFilter="0" formatColumns="0" formatRows="0" objects="1" scenarios="1" spinCount="100000" saltValue="4jKF2PYBfB7HPigJUAJK18gPzy5pgXwQtCvSXB0/Wv4aHjya+uJeNu65yArvOaMreZwM8ntbBr2jXe77VdKmsg==" hashValue="QAyN2sQwSA3SY3hWkY/s+cZuouA4LGK978zj/tu+jisHBTT7AE2J+gkqyhEaHHSqU2NeqN46/JbwmkDQiXLw7A==" algorithmName="SHA-512" password="CC35"/>
  <autoFilter ref="C131:K18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144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hidden="1" s="1" customFormat="1" ht="24.96" customHeight="1">
      <c r="B4" s="19"/>
      <c r="D4" s="147" t="s">
        <v>145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propustků na TU 1611</v>
      </c>
      <c r="F7" s="149"/>
      <c r="G7" s="149"/>
      <c r="H7" s="149"/>
      <c r="L7" s="19"/>
    </row>
    <row r="8" hidden="1" s="1" customFormat="1" ht="12" customHeight="1">
      <c r="B8" s="19"/>
      <c r="D8" s="149" t="s">
        <v>146</v>
      </c>
      <c r="L8" s="19"/>
    </row>
    <row r="9" hidden="1" s="2" customFormat="1" ht="16.5" customHeight="1">
      <c r="A9" s="37"/>
      <c r="B9" s="43"/>
      <c r="C9" s="37"/>
      <c r="D9" s="37"/>
      <c r="E9" s="150" t="s">
        <v>1084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148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1155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12. 8. 2022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ROUND((SUM(BE123:BE137)),  2)</f>
        <v>0</v>
      </c>
      <c r="G35" s="37"/>
      <c r="H35" s="37"/>
      <c r="I35" s="163">
        <v>0.20999999999999999</v>
      </c>
      <c r="J35" s="162">
        <f>ROUND(((SUM(BE123:BE137))*I35),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39</v>
      </c>
      <c r="F36" s="162">
        <f>ROUND((SUM(BF123:BF137)),  2)</f>
        <v>0</v>
      </c>
      <c r="G36" s="37"/>
      <c r="H36" s="37"/>
      <c r="I36" s="163">
        <v>0.14999999999999999</v>
      </c>
      <c r="J36" s="162">
        <f>ROUND(((SUM(BF123:BF137))*I36),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ROUND((SUM(BG123:BG137)),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ROUND((SUM(BH123:BH137)),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ROUND((SUM(BI123:BI137)),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propustků na TU 1611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1084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148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2022/08/7.3/SO 07 - VRN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12. 8. 2022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151</v>
      </c>
      <c r="D96" s="184"/>
      <c r="E96" s="184"/>
      <c r="F96" s="184"/>
      <c r="G96" s="184"/>
      <c r="H96" s="184"/>
      <c r="I96" s="184"/>
      <c r="J96" s="185" t="s">
        <v>152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153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154</v>
      </c>
    </row>
    <row r="99" hidden="1" s="9" customFormat="1" ht="24.96" customHeight="1">
      <c r="A99" s="9"/>
      <c r="B99" s="187"/>
      <c r="C99" s="188"/>
      <c r="D99" s="189" t="s">
        <v>450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451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3"/>
      <c r="C101" s="132"/>
      <c r="D101" s="194" t="s">
        <v>452</v>
      </c>
      <c r="E101" s="195"/>
      <c r="F101" s="195"/>
      <c r="G101" s="195"/>
      <c r="H101" s="195"/>
      <c r="I101" s="195"/>
      <c r="J101" s="196">
        <f>J131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167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propustků na TU 1611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146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1084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148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2022/08/7.3/SO 07 - VRN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12. 8. 2022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168</v>
      </c>
      <c r="D122" s="201" t="s">
        <v>58</v>
      </c>
      <c r="E122" s="201" t="s">
        <v>54</v>
      </c>
      <c r="F122" s="201" t="s">
        <v>55</v>
      </c>
      <c r="G122" s="201" t="s">
        <v>169</v>
      </c>
      <c r="H122" s="201" t="s">
        <v>170</v>
      </c>
      <c r="I122" s="201" t="s">
        <v>171</v>
      </c>
      <c r="J122" s="202" t="s">
        <v>152</v>
      </c>
      <c r="K122" s="203" t="s">
        <v>172</v>
      </c>
      <c r="L122" s="204"/>
      <c r="M122" s="99" t="s">
        <v>1</v>
      </c>
      <c r="N122" s="100" t="s">
        <v>37</v>
      </c>
      <c r="O122" s="100" t="s">
        <v>173</v>
      </c>
      <c r="P122" s="100" t="s">
        <v>174</v>
      </c>
      <c r="Q122" s="100" t="s">
        <v>175</v>
      </c>
      <c r="R122" s="100" t="s">
        <v>176</v>
      </c>
      <c r="S122" s="100" t="s">
        <v>177</v>
      </c>
      <c r="T122" s="101" t="s">
        <v>178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179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</f>
        <v>0</v>
      </c>
      <c r="Q123" s="103"/>
      <c r="R123" s="207">
        <f>R124</f>
        <v>0</v>
      </c>
      <c r="S123" s="103"/>
      <c r="T123" s="208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154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92</v>
      </c>
      <c r="F124" s="213" t="s">
        <v>453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P125+P131</f>
        <v>0</v>
      </c>
      <c r="Q124" s="218"/>
      <c r="R124" s="219">
        <f>R125+R131</f>
        <v>0</v>
      </c>
      <c r="S124" s="218"/>
      <c r="T124" s="220">
        <f>T125+T131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203</v>
      </c>
      <c r="AT124" s="222" t="s">
        <v>72</v>
      </c>
      <c r="AU124" s="222" t="s">
        <v>73</v>
      </c>
      <c r="AY124" s="221" t="s">
        <v>182</v>
      </c>
      <c r="BK124" s="223">
        <f>BK125+BK131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454</v>
      </c>
      <c r="F125" s="224" t="s">
        <v>455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SUM(P126:P130)</f>
        <v>0</v>
      </c>
      <c r="Q125" s="218"/>
      <c r="R125" s="219">
        <f>SUM(R126:R130)</f>
        <v>0</v>
      </c>
      <c r="S125" s="218"/>
      <c r="T125" s="220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203</v>
      </c>
      <c r="AT125" s="222" t="s">
        <v>72</v>
      </c>
      <c r="AU125" s="222" t="s">
        <v>80</v>
      </c>
      <c r="AY125" s="221" t="s">
        <v>182</v>
      </c>
      <c r="BK125" s="223">
        <f>SUM(BK126:BK130)</f>
        <v>0</v>
      </c>
    </row>
    <row r="126" s="2" customFormat="1" ht="16.5" customHeight="1">
      <c r="A126" s="37"/>
      <c r="B126" s="38"/>
      <c r="C126" s="226" t="s">
        <v>80</v>
      </c>
      <c r="D126" s="226" t="s">
        <v>184</v>
      </c>
      <c r="E126" s="227" t="s">
        <v>456</v>
      </c>
      <c r="F126" s="228" t="s">
        <v>457</v>
      </c>
      <c r="G126" s="229" t="s">
        <v>458</v>
      </c>
      <c r="H126" s="230">
        <v>1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459</v>
      </c>
      <c r="AT126" s="238" t="s">
        <v>184</v>
      </c>
      <c r="AU126" s="238" t="s">
        <v>82</v>
      </c>
      <c r="AY126" s="16" t="s">
        <v>182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459</v>
      </c>
      <c r="BM126" s="238" t="s">
        <v>1156</v>
      </c>
    </row>
    <row r="127" s="2" customFormat="1">
      <c r="A127" s="37"/>
      <c r="B127" s="38"/>
      <c r="C127" s="39"/>
      <c r="D127" s="242" t="s">
        <v>381</v>
      </c>
      <c r="E127" s="39"/>
      <c r="F127" s="266" t="s">
        <v>461</v>
      </c>
      <c r="G127" s="39"/>
      <c r="H127" s="39"/>
      <c r="I127" s="267"/>
      <c r="J127" s="39"/>
      <c r="K127" s="39"/>
      <c r="L127" s="43"/>
      <c r="M127" s="268"/>
      <c r="N127" s="269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381</v>
      </c>
      <c r="AU127" s="16" t="s">
        <v>82</v>
      </c>
    </row>
    <row r="128" s="2" customFormat="1" ht="16.5" customHeight="1">
      <c r="A128" s="37"/>
      <c r="B128" s="38"/>
      <c r="C128" s="226" t="s">
        <v>82</v>
      </c>
      <c r="D128" s="226" t="s">
        <v>184</v>
      </c>
      <c r="E128" s="227" t="s">
        <v>462</v>
      </c>
      <c r="F128" s="228" t="s">
        <v>463</v>
      </c>
      <c r="G128" s="229" t="s">
        <v>458</v>
      </c>
      <c r="H128" s="230">
        <v>1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38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459</v>
      </c>
      <c r="AT128" s="238" t="s">
        <v>184</v>
      </c>
      <c r="AU128" s="238" t="s">
        <v>82</v>
      </c>
      <c r="AY128" s="16" t="s">
        <v>182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459</v>
      </c>
      <c r="BM128" s="238" t="s">
        <v>1157</v>
      </c>
    </row>
    <row r="129" s="2" customFormat="1">
      <c r="A129" s="37"/>
      <c r="B129" s="38"/>
      <c r="C129" s="39"/>
      <c r="D129" s="242" t="s">
        <v>381</v>
      </c>
      <c r="E129" s="39"/>
      <c r="F129" s="266" t="s">
        <v>465</v>
      </c>
      <c r="G129" s="39"/>
      <c r="H129" s="39"/>
      <c r="I129" s="267"/>
      <c r="J129" s="39"/>
      <c r="K129" s="39"/>
      <c r="L129" s="43"/>
      <c r="M129" s="268"/>
      <c r="N129" s="269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381</v>
      </c>
      <c r="AU129" s="16" t="s">
        <v>82</v>
      </c>
    </row>
    <row r="130" s="2" customFormat="1" ht="16.5" customHeight="1">
      <c r="A130" s="37"/>
      <c r="B130" s="38"/>
      <c r="C130" s="226" t="s">
        <v>195</v>
      </c>
      <c r="D130" s="226" t="s">
        <v>184</v>
      </c>
      <c r="E130" s="227" t="s">
        <v>666</v>
      </c>
      <c r="F130" s="228" t="s">
        <v>667</v>
      </c>
      <c r="G130" s="229" t="s">
        <v>458</v>
      </c>
      <c r="H130" s="230">
        <v>1</v>
      </c>
      <c r="I130" s="231"/>
      <c r="J130" s="232">
        <f>ROUND(I130*H130,2)</f>
        <v>0</v>
      </c>
      <c r="K130" s="233"/>
      <c r="L130" s="43"/>
      <c r="M130" s="234" t="s">
        <v>1</v>
      </c>
      <c r="N130" s="235" t="s">
        <v>38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459</v>
      </c>
      <c r="AT130" s="238" t="s">
        <v>184</v>
      </c>
      <c r="AU130" s="238" t="s">
        <v>82</v>
      </c>
      <c r="AY130" s="16" t="s">
        <v>182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80</v>
      </c>
      <c r="BK130" s="239">
        <f>ROUND(I130*H130,2)</f>
        <v>0</v>
      </c>
      <c r="BL130" s="16" t="s">
        <v>459</v>
      </c>
      <c r="BM130" s="238" t="s">
        <v>1158</v>
      </c>
    </row>
    <row r="131" s="12" customFormat="1" ht="22.8" customHeight="1">
      <c r="A131" s="12"/>
      <c r="B131" s="210"/>
      <c r="C131" s="211"/>
      <c r="D131" s="212" t="s">
        <v>72</v>
      </c>
      <c r="E131" s="224" t="s">
        <v>466</v>
      </c>
      <c r="F131" s="224" t="s">
        <v>467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SUM(P132:P137)</f>
        <v>0</v>
      </c>
      <c r="Q131" s="218"/>
      <c r="R131" s="219">
        <f>SUM(R132:R137)</f>
        <v>0</v>
      </c>
      <c r="S131" s="218"/>
      <c r="T131" s="220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203</v>
      </c>
      <c r="AT131" s="222" t="s">
        <v>72</v>
      </c>
      <c r="AU131" s="222" t="s">
        <v>80</v>
      </c>
      <c r="AY131" s="221" t="s">
        <v>182</v>
      </c>
      <c r="BK131" s="223">
        <f>SUM(BK132:BK137)</f>
        <v>0</v>
      </c>
    </row>
    <row r="132" s="2" customFormat="1" ht="16.5" customHeight="1">
      <c r="A132" s="37"/>
      <c r="B132" s="38"/>
      <c r="C132" s="226" t="s">
        <v>188</v>
      </c>
      <c r="D132" s="226" t="s">
        <v>184</v>
      </c>
      <c r="E132" s="227" t="s">
        <v>470</v>
      </c>
      <c r="F132" s="228" t="s">
        <v>471</v>
      </c>
      <c r="G132" s="229" t="s">
        <v>458</v>
      </c>
      <c r="H132" s="230">
        <v>1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459</v>
      </c>
      <c r="AT132" s="238" t="s">
        <v>184</v>
      </c>
      <c r="AU132" s="238" t="s">
        <v>82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459</v>
      </c>
      <c r="BM132" s="238" t="s">
        <v>1159</v>
      </c>
    </row>
    <row r="133" s="2" customFormat="1" ht="16.5" customHeight="1">
      <c r="A133" s="37"/>
      <c r="B133" s="38"/>
      <c r="C133" s="226" t="s">
        <v>203</v>
      </c>
      <c r="D133" s="226" t="s">
        <v>184</v>
      </c>
      <c r="E133" s="227" t="s">
        <v>670</v>
      </c>
      <c r="F133" s="228" t="s">
        <v>671</v>
      </c>
      <c r="G133" s="229" t="s">
        <v>458</v>
      </c>
      <c r="H133" s="230">
        <v>1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38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459</v>
      </c>
      <c r="AT133" s="238" t="s">
        <v>184</v>
      </c>
      <c r="AU133" s="238" t="s">
        <v>82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459</v>
      </c>
      <c r="BM133" s="238" t="s">
        <v>1160</v>
      </c>
    </row>
    <row r="134" s="2" customFormat="1" ht="16.5" customHeight="1">
      <c r="A134" s="37"/>
      <c r="B134" s="38"/>
      <c r="C134" s="226" t="s">
        <v>207</v>
      </c>
      <c r="D134" s="226" t="s">
        <v>184</v>
      </c>
      <c r="E134" s="227" t="s">
        <v>473</v>
      </c>
      <c r="F134" s="228" t="s">
        <v>474</v>
      </c>
      <c r="G134" s="229" t="s">
        <v>458</v>
      </c>
      <c r="H134" s="230">
        <v>1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38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459</v>
      </c>
      <c r="AT134" s="238" t="s">
        <v>184</v>
      </c>
      <c r="AU134" s="238" t="s">
        <v>82</v>
      </c>
      <c r="AY134" s="16" t="s">
        <v>182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80</v>
      </c>
      <c r="BK134" s="239">
        <f>ROUND(I134*H134,2)</f>
        <v>0</v>
      </c>
      <c r="BL134" s="16" t="s">
        <v>459</v>
      </c>
      <c r="BM134" s="238" t="s">
        <v>1161</v>
      </c>
    </row>
    <row r="135" s="2" customFormat="1">
      <c r="A135" s="37"/>
      <c r="B135" s="38"/>
      <c r="C135" s="39"/>
      <c r="D135" s="242" t="s">
        <v>381</v>
      </c>
      <c r="E135" s="39"/>
      <c r="F135" s="266" t="s">
        <v>476</v>
      </c>
      <c r="G135" s="39"/>
      <c r="H135" s="39"/>
      <c r="I135" s="267"/>
      <c r="J135" s="39"/>
      <c r="K135" s="39"/>
      <c r="L135" s="43"/>
      <c r="M135" s="268"/>
      <c r="N135" s="269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381</v>
      </c>
      <c r="AU135" s="16" t="s">
        <v>82</v>
      </c>
    </row>
    <row r="136" s="2" customFormat="1" ht="16.5" customHeight="1">
      <c r="A136" s="37"/>
      <c r="B136" s="38"/>
      <c r="C136" s="226" t="s">
        <v>211</v>
      </c>
      <c r="D136" s="226" t="s">
        <v>184</v>
      </c>
      <c r="E136" s="227" t="s">
        <v>480</v>
      </c>
      <c r="F136" s="228" t="s">
        <v>481</v>
      </c>
      <c r="G136" s="229" t="s">
        <v>458</v>
      </c>
      <c r="H136" s="230">
        <v>1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38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459</v>
      </c>
      <c r="AT136" s="238" t="s">
        <v>184</v>
      </c>
      <c r="AU136" s="238" t="s">
        <v>82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459</v>
      </c>
      <c r="BM136" s="238" t="s">
        <v>1162</v>
      </c>
    </row>
    <row r="137" s="2" customFormat="1" ht="16.5" customHeight="1">
      <c r="A137" s="37"/>
      <c r="B137" s="38"/>
      <c r="C137" s="226" t="s">
        <v>217</v>
      </c>
      <c r="D137" s="226" t="s">
        <v>184</v>
      </c>
      <c r="E137" s="227" t="s">
        <v>483</v>
      </c>
      <c r="F137" s="228" t="s">
        <v>484</v>
      </c>
      <c r="G137" s="229" t="s">
        <v>458</v>
      </c>
      <c r="H137" s="230">
        <v>1</v>
      </c>
      <c r="I137" s="231"/>
      <c r="J137" s="232">
        <f>ROUND(I137*H137,2)</f>
        <v>0</v>
      </c>
      <c r="K137" s="233"/>
      <c r="L137" s="43"/>
      <c r="M137" s="270" t="s">
        <v>1</v>
      </c>
      <c r="N137" s="271" t="s">
        <v>38</v>
      </c>
      <c r="O137" s="272"/>
      <c r="P137" s="273">
        <f>O137*H137</f>
        <v>0</v>
      </c>
      <c r="Q137" s="273">
        <v>0</v>
      </c>
      <c r="R137" s="273">
        <f>Q137*H137</f>
        <v>0</v>
      </c>
      <c r="S137" s="273">
        <v>0</v>
      </c>
      <c r="T137" s="27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459</v>
      </c>
      <c r="AT137" s="238" t="s">
        <v>184</v>
      </c>
      <c r="AU137" s="238" t="s">
        <v>82</v>
      </c>
      <c r="AY137" s="16" t="s">
        <v>182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80</v>
      </c>
      <c r="BK137" s="239">
        <f>ROUND(I137*H137,2)</f>
        <v>0</v>
      </c>
      <c r="BL137" s="16" t="s">
        <v>459</v>
      </c>
      <c r="BM137" s="238" t="s">
        <v>1163</v>
      </c>
    </row>
    <row r="138" s="2" customFormat="1" ht="6.96" customHeight="1">
      <c r="A138" s="37"/>
      <c r="B138" s="65"/>
      <c r="C138" s="66"/>
      <c r="D138" s="66"/>
      <c r="E138" s="66"/>
      <c r="F138" s="66"/>
      <c r="G138" s="66"/>
      <c r="H138" s="66"/>
      <c r="I138" s="66"/>
      <c r="J138" s="66"/>
      <c r="K138" s="66"/>
      <c r="L138" s="43"/>
      <c r="M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</sheetData>
  <sheetProtection sheet="1" autoFilter="0" formatColumns="0" formatRows="0" objects="1" scenarios="1" spinCount="100000" saltValue="YY3GF/FWjZ+eRJrdcTVWuu2JHjVjT1dpK9mZ8FinE+PQS0zmNVHOrtf0ioSxcouYyRbp2XCm7ph5hbbfTp0k8g==" hashValue="wO6f1FOryw9d5+Os1EW7x+u5nfa+YgHlQQkNStwIfm1KDR9LNzHLvc6obAdv/E7OB3MuEePyNJqaTCyq0lFV3Q==" algorithmName="SHA-512" password="CC35"/>
  <autoFilter ref="C122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hidden="1" s="1" customFormat="1" ht="24.96" customHeight="1">
      <c r="B4" s="19"/>
      <c r="D4" s="147" t="s">
        <v>145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propustků na TU 1611</v>
      </c>
      <c r="F7" s="149"/>
      <c r="G7" s="149"/>
      <c r="H7" s="149"/>
      <c r="L7" s="19"/>
    </row>
    <row r="8" hidden="1" s="1" customFormat="1" ht="12" customHeight="1">
      <c r="B8" s="19"/>
      <c r="D8" s="149" t="s">
        <v>146</v>
      </c>
      <c r="L8" s="19"/>
    </row>
    <row r="9" hidden="1" s="2" customFormat="1" ht="16.5" customHeight="1">
      <c r="A9" s="37"/>
      <c r="B9" s="43"/>
      <c r="C9" s="37"/>
      <c r="D9" s="37"/>
      <c r="E9" s="150" t="s">
        <v>147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148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333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12. 8. 2022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ROUND(J126,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ROUND((SUM(BE126:BE178)),  2)</f>
        <v>0</v>
      </c>
      <c r="G35" s="37"/>
      <c r="H35" s="37"/>
      <c r="I35" s="163">
        <v>0.20999999999999999</v>
      </c>
      <c r="J35" s="162">
        <f>ROUND(((SUM(BE126:BE178))*I35),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39</v>
      </c>
      <c r="F36" s="162">
        <f>ROUND((SUM(BF126:BF178)),  2)</f>
        <v>0</v>
      </c>
      <c r="G36" s="37"/>
      <c r="H36" s="37"/>
      <c r="I36" s="163">
        <v>0.14999999999999999</v>
      </c>
      <c r="J36" s="162">
        <f>ROUND(((SUM(BF126:BF178))*I36),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ROUND((SUM(BG126:BG178)),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ROUND((SUM(BH126:BH178)),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ROUND((SUM(BI126:BI178)),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propustků na TU 1611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147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148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2022/08/1.2/SO 01 - Železniční svršek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12. 8. 2022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151</v>
      </c>
      <c r="D96" s="184"/>
      <c r="E96" s="184"/>
      <c r="F96" s="184"/>
      <c r="G96" s="184"/>
      <c r="H96" s="184"/>
      <c r="I96" s="184"/>
      <c r="J96" s="185" t="s">
        <v>152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153</v>
      </c>
      <c r="D98" s="39"/>
      <c r="E98" s="39"/>
      <c r="F98" s="39"/>
      <c r="G98" s="39"/>
      <c r="H98" s="39"/>
      <c r="I98" s="39"/>
      <c r="J98" s="109">
        <f>J126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154</v>
      </c>
    </row>
    <row r="99" hidden="1" s="9" customFormat="1" ht="24.96" customHeight="1">
      <c r="A99" s="9"/>
      <c r="B99" s="187"/>
      <c r="C99" s="188"/>
      <c r="D99" s="189" t="s">
        <v>155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334</v>
      </c>
      <c r="E100" s="195"/>
      <c r="F100" s="195"/>
      <c r="G100" s="195"/>
      <c r="H100" s="195"/>
      <c r="I100" s="195"/>
      <c r="J100" s="196">
        <f>J128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87"/>
      <c r="C101" s="188"/>
      <c r="D101" s="189" t="s">
        <v>165</v>
      </c>
      <c r="E101" s="190"/>
      <c r="F101" s="190"/>
      <c r="G101" s="190"/>
      <c r="H101" s="190"/>
      <c r="I101" s="190"/>
      <c r="J101" s="191">
        <f>J164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3"/>
      <c r="C102" s="132"/>
      <c r="D102" s="194" t="s">
        <v>161</v>
      </c>
      <c r="E102" s="195"/>
      <c r="F102" s="195"/>
      <c r="G102" s="195"/>
      <c r="H102" s="195"/>
      <c r="I102" s="195"/>
      <c r="J102" s="196">
        <f>J167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3"/>
      <c r="C103" s="132"/>
      <c r="D103" s="194" t="s">
        <v>162</v>
      </c>
      <c r="E103" s="195"/>
      <c r="F103" s="195"/>
      <c r="G103" s="195"/>
      <c r="H103" s="195"/>
      <c r="I103" s="195"/>
      <c r="J103" s="196">
        <f>J173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87"/>
      <c r="C104" s="188"/>
      <c r="D104" s="189" t="s">
        <v>166</v>
      </c>
      <c r="E104" s="190"/>
      <c r="F104" s="190"/>
      <c r="G104" s="190"/>
      <c r="H104" s="190"/>
      <c r="I104" s="190"/>
      <c r="J104" s="191">
        <f>J175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hidden="1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hidden="1"/>
    <row r="108" hidden="1"/>
    <row r="109" hidden="1"/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167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Oprava propustků na TU 1611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0"/>
      <c r="C115" s="31" t="s">
        <v>146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2" t="s">
        <v>147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148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E11</f>
        <v>2022/08/1.2/SO 01 - Železniční svršek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F14</f>
        <v xml:space="preserve"> </v>
      </c>
      <c r="G120" s="39"/>
      <c r="H120" s="39"/>
      <c r="I120" s="31" t="s">
        <v>22</v>
      </c>
      <c r="J120" s="78" t="str">
        <f>IF(J14="","",J14)</f>
        <v>12. 8. 2022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E17</f>
        <v xml:space="preserve"> </v>
      </c>
      <c r="G122" s="39"/>
      <c r="H122" s="39"/>
      <c r="I122" s="31" t="s">
        <v>29</v>
      </c>
      <c r="J122" s="35" t="str">
        <f>E23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9"/>
      <c r="E123" s="39"/>
      <c r="F123" s="26" t="str">
        <f>IF(E20="","",E20)</f>
        <v>Vyplň údaj</v>
      </c>
      <c r="G123" s="39"/>
      <c r="H123" s="39"/>
      <c r="I123" s="31" t="s">
        <v>31</v>
      </c>
      <c r="J123" s="35" t="str">
        <f>E26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8"/>
      <c r="B125" s="199"/>
      <c r="C125" s="200" t="s">
        <v>168</v>
      </c>
      <c r="D125" s="201" t="s">
        <v>58</v>
      </c>
      <c r="E125" s="201" t="s">
        <v>54</v>
      </c>
      <c r="F125" s="201" t="s">
        <v>55</v>
      </c>
      <c r="G125" s="201" t="s">
        <v>169</v>
      </c>
      <c r="H125" s="201" t="s">
        <v>170</v>
      </c>
      <c r="I125" s="201" t="s">
        <v>171</v>
      </c>
      <c r="J125" s="202" t="s">
        <v>152</v>
      </c>
      <c r="K125" s="203" t="s">
        <v>172</v>
      </c>
      <c r="L125" s="204"/>
      <c r="M125" s="99" t="s">
        <v>1</v>
      </c>
      <c r="N125" s="100" t="s">
        <v>37</v>
      </c>
      <c r="O125" s="100" t="s">
        <v>173</v>
      </c>
      <c r="P125" s="100" t="s">
        <v>174</v>
      </c>
      <c r="Q125" s="100" t="s">
        <v>175</v>
      </c>
      <c r="R125" s="100" t="s">
        <v>176</v>
      </c>
      <c r="S125" s="100" t="s">
        <v>177</v>
      </c>
      <c r="T125" s="101" t="s">
        <v>178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7"/>
      <c r="B126" s="38"/>
      <c r="C126" s="106" t="s">
        <v>179</v>
      </c>
      <c r="D126" s="39"/>
      <c r="E126" s="39"/>
      <c r="F126" s="39"/>
      <c r="G126" s="39"/>
      <c r="H126" s="39"/>
      <c r="I126" s="39"/>
      <c r="J126" s="205">
        <f>BK126</f>
        <v>0</v>
      </c>
      <c r="K126" s="39"/>
      <c r="L126" s="43"/>
      <c r="M126" s="102"/>
      <c r="N126" s="206"/>
      <c r="O126" s="103"/>
      <c r="P126" s="207">
        <f>P127+P164+P175</f>
        <v>0</v>
      </c>
      <c r="Q126" s="103"/>
      <c r="R126" s="207">
        <f>R127+R164+R175</f>
        <v>20.507059999999996</v>
      </c>
      <c r="S126" s="103"/>
      <c r="T126" s="208">
        <f>T127+T164+T175</f>
        <v>54.020000000000003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72</v>
      </c>
      <c r="AU126" s="16" t="s">
        <v>154</v>
      </c>
      <c r="BK126" s="209">
        <f>BK127+BK164+BK175</f>
        <v>0</v>
      </c>
    </row>
    <row r="127" s="12" customFormat="1" ht="25.92" customHeight="1">
      <c r="A127" s="12"/>
      <c r="B127" s="210"/>
      <c r="C127" s="211"/>
      <c r="D127" s="212" t="s">
        <v>72</v>
      </c>
      <c r="E127" s="213" t="s">
        <v>180</v>
      </c>
      <c r="F127" s="213" t="s">
        <v>181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</f>
        <v>0</v>
      </c>
      <c r="Q127" s="218"/>
      <c r="R127" s="219">
        <f>R128</f>
        <v>20.507059999999996</v>
      </c>
      <c r="S127" s="218"/>
      <c r="T127" s="220">
        <f>T128</f>
        <v>54.020000000000003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72</v>
      </c>
      <c r="AU127" s="222" t="s">
        <v>73</v>
      </c>
      <c r="AY127" s="221" t="s">
        <v>182</v>
      </c>
      <c r="BK127" s="223">
        <f>BK128</f>
        <v>0</v>
      </c>
    </row>
    <row r="128" s="12" customFormat="1" ht="22.8" customHeight="1">
      <c r="A128" s="12"/>
      <c r="B128" s="210"/>
      <c r="C128" s="211"/>
      <c r="D128" s="212" t="s">
        <v>72</v>
      </c>
      <c r="E128" s="224" t="s">
        <v>203</v>
      </c>
      <c r="F128" s="224" t="s">
        <v>335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SUM(P129:P163)</f>
        <v>0</v>
      </c>
      <c r="Q128" s="218"/>
      <c r="R128" s="219">
        <f>SUM(R129:R163)</f>
        <v>20.507059999999996</v>
      </c>
      <c r="S128" s="218"/>
      <c r="T128" s="220">
        <f>SUM(T129:T163)</f>
        <v>54.020000000000003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72</v>
      </c>
      <c r="AU128" s="222" t="s">
        <v>80</v>
      </c>
      <c r="AY128" s="221" t="s">
        <v>182</v>
      </c>
      <c r="BK128" s="223">
        <f>SUM(BK129:BK163)</f>
        <v>0</v>
      </c>
    </row>
    <row r="129" s="2" customFormat="1" ht="16.5" customHeight="1">
      <c r="A129" s="37"/>
      <c r="B129" s="38"/>
      <c r="C129" s="226" t="s">
        <v>80</v>
      </c>
      <c r="D129" s="226" t="s">
        <v>184</v>
      </c>
      <c r="E129" s="227" t="s">
        <v>336</v>
      </c>
      <c r="F129" s="228" t="s">
        <v>337</v>
      </c>
      <c r="G129" s="229" t="s">
        <v>187</v>
      </c>
      <c r="H129" s="230">
        <v>28.75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38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188</v>
      </c>
      <c r="AT129" s="238" t="s">
        <v>184</v>
      </c>
      <c r="AU129" s="238" t="s">
        <v>82</v>
      </c>
      <c r="AY129" s="16" t="s">
        <v>182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80</v>
      </c>
      <c r="BK129" s="239">
        <f>ROUND(I129*H129,2)</f>
        <v>0</v>
      </c>
      <c r="BL129" s="16" t="s">
        <v>188</v>
      </c>
      <c r="BM129" s="238" t="s">
        <v>338</v>
      </c>
    </row>
    <row r="130" s="2" customFormat="1" ht="24.15" customHeight="1">
      <c r="A130" s="37"/>
      <c r="B130" s="38"/>
      <c r="C130" s="226" t="s">
        <v>82</v>
      </c>
      <c r="D130" s="226" t="s">
        <v>184</v>
      </c>
      <c r="E130" s="227" t="s">
        <v>339</v>
      </c>
      <c r="F130" s="228" t="s">
        <v>340</v>
      </c>
      <c r="G130" s="229" t="s">
        <v>187</v>
      </c>
      <c r="H130" s="230">
        <v>28.75</v>
      </c>
      <c r="I130" s="231"/>
      <c r="J130" s="232">
        <f>ROUND(I130*H130,2)</f>
        <v>0</v>
      </c>
      <c r="K130" s="233"/>
      <c r="L130" s="43"/>
      <c r="M130" s="234" t="s">
        <v>1</v>
      </c>
      <c r="N130" s="235" t="s">
        <v>38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1.8080000000000001</v>
      </c>
      <c r="T130" s="237">
        <f>S130*H130</f>
        <v>51.980000000000004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188</v>
      </c>
      <c r="AT130" s="238" t="s">
        <v>184</v>
      </c>
      <c r="AU130" s="238" t="s">
        <v>82</v>
      </c>
      <c r="AY130" s="16" t="s">
        <v>182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80</v>
      </c>
      <c r="BK130" s="239">
        <f>ROUND(I130*H130,2)</f>
        <v>0</v>
      </c>
      <c r="BL130" s="16" t="s">
        <v>188</v>
      </c>
      <c r="BM130" s="238" t="s">
        <v>341</v>
      </c>
    </row>
    <row r="131" s="2" customFormat="1" ht="16.5" customHeight="1">
      <c r="A131" s="37"/>
      <c r="B131" s="38"/>
      <c r="C131" s="226" t="s">
        <v>195</v>
      </c>
      <c r="D131" s="226" t="s">
        <v>184</v>
      </c>
      <c r="E131" s="227" t="s">
        <v>342</v>
      </c>
      <c r="F131" s="228" t="s">
        <v>343</v>
      </c>
      <c r="G131" s="229" t="s">
        <v>187</v>
      </c>
      <c r="H131" s="230">
        <v>10.199999999999999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38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0.20000000000000001</v>
      </c>
      <c r="T131" s="237">
        <f>S131*H131</f>
        <v>2.04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188</v>
      </c>
      <c r="AT131" s="238" t="s">
        <v>184</v>
      </c>
      <c r="AU131" s="238" t="s">
        <v>82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188</v>
      </c>
      <c r="BM131" s="238" t="s">
        <v>344</v>
      </c>
    </row>
    <row r="132" s="13" customFormat="1">
      <c r="A132" s="13"/>
      <c r="B132" s="240"/>
      <c r="C132" s="241"/>
      <c r="D132" s="242" t="s">
        <v>190</v>
      </c>
      <c r="E132" s="243" t="s">
        <v>1</v>
      </c>
      <c r="F132" s="244" t="s">
        <v>345</v>
      </c>
      <c r="G132" s="241"/>
      <c r="H132" s="245">
        <v>10.199999999999999</v>
      </c>
      <c r="I132" s="246"/>
      <c r="J132" s="241"/>
      <c r="K132" s="241"/>
      <c r="L132" s="247"/>
      <c r="M132" s="248"/>
      <c r="N132" s="249"/>
      <c r="O132" s="249"/>
      <c r="P132" s="249"/>
      <c r="Q132" s="249"/>
      <c r="R132" s="249"/>
      <c r="S132" s="249"/>
      <c r="T132" s="25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1" t="s">
        <v>190</v>
      </c>
      <c r="AU132" s="251" t="s">
        <v>82</v>
      </c>
      <c r="AV132" s="13" t="s">
        <v>82</v>
      </c>
      <c r="AW132" s="13" t="s">
        <v>30</v>
      </c>
      <c r="AX132" s="13" t="s">
        <v>80</v>
      </c>
      <c r="AY132" s="251" t="s">
        <v>182</v>
      </c>
    </row>
    <row r="133" s="2" customFormat="1" ht="21.75" customHeight="1">
      <c r="A133" s="37"/>
      <c r="B133" s="38"/>
      <c r="C133" s="252" t="s">
        <v>188</v>
      </c>
      <c r="D133" s="252" t="s">
        <v>254</v>
      </c>
      <c r="E133" s="253" t="s">
        <v>346</v>
      </c>
      <c r="F133" s="254" t="s">
        <v>347</v>
      </c>
      <c r="G133" s="255" t="s">
        <v>279</v>
      </c>
      <c r="H133" s="256">
        <v>20.399999999999999</v>
      </c>
      <c r="I133" s="257"/>
      <c r="J133" s="258">
        <f>ROUND(I133*H133,2)</f>
        <v>0</v>
      </c>
      <c r="K133" s="259"/>
      <c r="L133" s="260"/>
      <c r="M133" s="261" t="s">
        <v>1</v>
      </c>
      <c r="N133" s="262" t="s">
        <v>38</v>
      </c>
      <c r="O133" s="90"/>
      <c r="P133" s="236">
        <f>O133*H133</f>
        <v>0</v>
      </c>
      <c r="Q133" s="236">
        <v>1</v>
      </c>
      <c r="R133" s="236">
        <f>Q133*H133</f>
        <v>20.399999999999999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217</v>
      </c>
      <c r="AT133" s="238" t="s">
        <v>254</v>
      </c>
      <c r="AU133" s="238" t="s">
        <v>82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188</v>
      </c>
      <c r="BM133" s="238" t="s">
        <v>348</v>
      </c>
    </row>
    <row r="134" s="13" customFormat="1">
      <c r="A134" s="13"/>
      <c r="B134" s="240"/>
      <c r="C134" s="241"/>
      <c r="D134" s="242" t="s">
        <v>190</v>
      </c>
      <c r="E134" s="243" t="s">
        <v>1</v>
      </c>
      <c r="F134" s="244" t="s">
        <v>349</v>
      </c>
      <c r="G134" s="241"/>
      <c r="H134" s="245">
        <v>20.399999999999999</v>
      </c>
      <c r="I134" s="246"/>
      <c r="J134" s="241"/>
      <c r="K134" s="241"/>
      <c r="L134" s="247"/>
      <c r="M134" s="248"/>
      <c r="N134" s="249"/>
      <c r="O134" s="249"/>
      <c r="P134" s="249"/>
      <c r="Q134" s="249"/>
      <c r="R134" s="249"/>
      <c r="S134" s="249"/>
      <c r="T134" s="25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1" t="s">
        <v>190</v>
      </c>
      <c r="AU134" s="251" t="s">
        <v>82</v>
      </c>
      <c r="AV134" s="13" t="s">
        <v>82</v>
      </c>
      <c r="AW134" s="13" t="s">
        <v>30</v>
      </c>
      <c r="AX134" s="13" t="s">
        <v>80</v>
      </c>
      <c r="AY134" s="251" t="s">
        <v>182</v>
      </c>
    </row>
    <row r="135" s="2" customFormat="1" ht="33" customHeight="1">
      <c r="A135" s="37"/>
      <c r="B135" s="38"/>
      <c r="C135" s="226" t="s">
        <v>203</v>
      </c>
      <c r="D135" s="226" t="s">
        <v>184</v>
      </c>
      <c r="E135" s="227" t="s">
        <v>350</v>
      </c>
      <c r="F135" s="228" t="s">
        <v>351</v>
      </c>
      <c r="G135" s="229" t="s">
        <v>252</v>
      </c>
      <c r="H135" s="230">
        <v>11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38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188</v>
      </c>
      <c r="AT135" s="238" t="s">
        <v>184</v>
      </c>
      <c r="AU135" s="238" t="s">
        <v>82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188</v>
      </c>
      <c r="BM135" s="238" t="s">
        <v>352</v>
      </c>
    </row>
    <row r="136" s="13" customFormat="1">
      <c r="A136" s="13"/>
      <c r="B136" s="240"/>
      <c r="C136" s="241"/>
      <c r="D136" s="242" t="s">
        <v>190</v>
      </c>
      <c r="E136" s="243" t="s">
        <v>1</v>
      </c>
      <c r="F136" s="244" t="s">
        <v>353</v>
      </c>
      <c r="G136" s="241"/>
      <c r="H136" s="245">
        <v>11</v>
      </c>
      <c r="I136" s="246"/>
      <c r="J136" s="241"/>
      <c r="K136" s="241"/>
      <c r="L136" s="247"/>
      <c r="M136" s="248"/>
      <c r="N136" s="249"/>
      <c r="O136" s="249"/>
      <c r="P136" s="249"/>
      <c r="Q136" s="249"/>
      <c r="R136" s="249"/>
      <c r="S136" s="249"/>
      <c r="T136" s="25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1" t="s">
        <v>190</v>
      </c>
      <c r="AU136" s="251" t="s">
        <v>82</v>
      </c>
      <c r="AV136" s="13" t="s">
        <v>82</v>
      </c>
      <c r="AW136" s="13" t="s">
        <v>30</v>
      </c>
      <c r="AX136" s="13" t="s">
        <v>80</v>
      </c>
      <c r="AY136" s="251" t="s">
        <v>182</v>
      </c>
    </row>
    <row r="137" s="2" customFormat="1" ht="24.15" customHeight="1">
      <c r="A137" s="37"/>
      <c r="B137" s="38"/>
      <c r="C137" s="226" t="s">
        <v>207</v>
      </c>
      <c r="D137" s="226" t="s">
        <v>184</v>
      </c>
      <c r="E137" s="227" t="s">
        <v>354</v>
      </c>
      <c r="F137" s="228" t="s">
        <v>355</v>
      </c>
      <c r="G137" s="229" t="s">
        <v>356</v>
      </c>
      <c r="H137" s="230">
        <v>0.025000000000000001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38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188</v>
      </c>
      <c r="AT137" s="238" t="s">
        <v>184</v>
      </c>
      <c r="AU137" s="238" t="s">
        <v>82</v>
      </c>
      <c r="AY137" s="16" t="s">
        <v>182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80</v>
      </c>
      <c r="BK137" s="239">
        <f>ROUND(I137*H137,2)</f>
        <v>0</v>
      </c>
      <c r="BL137" s="16" t="s">
        <v>188</v>
      </c>
      <c r="BM137" s="238" t="s">
        <v>357</v>
      </c>
    </row>
    <row r="138" s="13" customFormat="1">
      <c r="A138" s="13"/>
      <c r="B138" s="240"/>
      <c r="C138" s="241"/>
      <c r="D138" s="242" t="s">
        <v>190</v>
      </c>
      <c r="E138" s="243" t="s">
        <v>1</v>
      </c>
      <c r="F138" s="244" t="s">
        <v>358</v>
      </c>
      <c r="G138" s="241"/>
      <c r="H138" s="245">
        <v>0.025000000000000001</v>
      </c>
      <c r="I138" s="246"/>
      <c r="J138" s="241"/>
      <c r="K138" s="241"/>
      <c r="L138" s="247"/>
      <c r="M138" s="248"/>
      <c r="N138" s="249"/>
      <c r="O138" s="249"/>
      <c r="P138" s="249"/>
      <c r="Q138" s="249"/>
      <c r="R138" s="249"/>
      <c r="S138" s="249"/>
      <c r="T138" s="25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1" t="s">
        <v>190</v>
      </c>
      <c r="AU138" s="251" t="s">
        <v>82</v>
      </c>
      <c r="AV138" s="13" t="s">
        <v>82</v>
      </c>
      <c r="AW138" s="13" t="s">
        <v>30</v>
      </c>
      <c r="AX138" s="13" t="s">
        <v>80</v>
      </c>
      <c r="AY138" s="251" t="s">
        <v>182</v>
      </c>
    </row>
    <row r="139" s="2" customFormat="1" ht="21.75" customHeight="1">
      <c r="A139" s="37"/>
      <c r="B139" s="38"/>
      <c r="C139" s="252" t="s">
        <v>211</v>
      </c>
      <c r="D139" s="252" t="s">
        <v>254</v>
      </c>
      <c r="E139" s="253" t="s">
        <v>359</v>
      </c>
      <c r="F139" s="254" t="s">
        <v>360</v>
      </c>
      <c r="G139" s="255" t="s">
        <v>262</v>
      </c>
      <c r="H139" s="256">
        <v>60</v>
      </c>
      <c r="I139" s="257"/>
      <c r="J139" s="258">
        <f>ROUND(I139*H139,2)</f>
        <v>0</v>
      </c>
      <c r="K139" s="259"/>
      <c r="L139" s="260"/>
      <c r="M139" s="261" t="s">
        <v>1</v>
      </c>
      <c r="N139" s="262" t="s">
        <v>38</v>
      </c>
      <c r="O139" s="90"/>
      <c r="P139" s="236">
        <f>O139*H139</f>
        <v>0</v>
      </c>
      <c r="Q139" s="236">
        <v>0.00018000000000000001</v>
      </c>
      <c r="R139" s="236">
        <f>Q139*H139</f>
        <v>0.010800000000000001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217</v>
      </c>
      <c r="AT139" s="238" t="s">
        <v>254</v>
      </c>
      <c r="AU139" s="238" t="s">
        <v>82</v>
      </c>
      <c r="AY139" s="16" t="s">
        <v>182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80</v>
      </c>
      <c r="BK139" s="239">
        <f>ROUND(I139*H139,2)</f>
        <v>0</v>
      </c>
      <c r="BL139" s="16" t="s">
        <v>188</v>
      </c>
      <c r="BM139" s="238" t="s">
        <v>361</v>
      </c>
    </row>
    <row r="140" s="2" customFormat="1" ht="16.5" customHeight="1">
      <c r="A140" s="37"/>
      <c r="B140" s="38"/>
      <c r="C140" s="252" t="s">
        <v>217</v>
      </c>
      <c r="D140" s="252" t="s">
        <v>254</v>
      </c>
      <c r="E140" s="253" t="s">
        <v>362</v>
      </c>
      <c r="F140" s="254" t="s">
        <v>363</v>
      </c>
      <c r="G140" s="255" t="s">
        <v>262</v>
      </c>
      <c r="H140" s="256">
        <v>24</v>
      </c>
      <c r="I140" s="257"/>
      <c r="J140" s="258">
        <f>ROUND(I140*H140,2)</f>
        <v>0</v>
      </c>
      <c r="K140" s="259"/>
      <c r="L140" s="260"/>
      <c r="M140" s="261" t="s">
        <v>1</v>
      </c>
      <c r="N140" s="262" t="s">
        <v>38</v>
      </c>
      <c r="O140" s="90"/>
      <c r="P140" s="236">
        <f>O140*H140</f>
        <v>0</v>
      </c>
      <c r="Q140" s="236">
        <v>9.0000000000000006E-05</v>
      </c>
      <c r="R140" s="236">
        <f>Q140*H140</f>
        <v>0.00216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217</v>
      </c>
      <c r="AT140" s="238" t="s">
        <v>254</v>
      </c>
      <c r="AU140" s="238" t="s">
        <v>82</v>
      </c>
      <c r="AY140" s="16" t="s">
        <v>182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188</v>
      </c>
      <c r="BM140" s="238" t="s">
        <v>364</v>
      </c>
    </row>
    <row r="141" s="2" customFormat="1" ht="16.5" customHeight="1">
      <c r="A141" s="37"/>
      <c r="B141" s="38"/>
      <c r="C141" s="252" t="s">
        <v>222</v>
      </c>
      <c r="D141" s="252" t="s">
        <v>254</v>
      </c>
      <c r="E141" s="253" t="s">
        <v>365</v>
      </c>
      <c r="F141" s="254" t="s">
        <v>366</v>
      </c>
      <c r="G141" s="255" t="s">
        <v>262</v>
      </c>
      <c r="H141" s="256">
        <v>7</v>
      </c>
      <c r="I141" s="257"/>
      <c r="J141" s="258">
        <f>ROUND(I141*H141,2)</f>
        <v>0</v>
      </c>
      <c r="K141" s="259"/>
      <c r="L141" s="260"/>
      <c r="M141" s="261" t="s">
        <v>1</v>
      </c>
      <c r="N141" s="262" t="s">
        <v>38</v>
      </c>
      <c r="O141" s="90"/>
      <c r="P141" s="236">
        <f>O141*H141</f>
        <v>0</v>
      </c>
      <c r="Q141" s="236">
        <v>0.00062</v>
      </c>
      <c r="R141" s="236">
        <f>Q141*H141</f>
        <v>0.0043400000000000001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217</v>
      </c>
      <c r="AT141" s="238" t="s">
        <v>254</v>
      </c>
      <c r="AU141" s="238" t="s">
        <v>82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188</v>
      </c>
      <c r="BM141" s="238" t="s">
        <v>367</v>
      </c>
    </row>
    <row r="142" s="13" customFormat="1">
      <c r="A142" s="13"/>
      <c r="B142" s="240"/>
      <c r="C142" s="241"/>
      <c r="D142" s="242" t="s">
        <v>190</v>
      </c>
      <c r="E142" s="243" t="s">
        <v>1</v>
      </c>
      <c r="F142" s="244" t="s">
        <v>368</v>
      </c>
      <c r="G142" s="241"/>
      <c r="H142" s="245">
        <v>7</v>
      </c>
      <c r="I142" s="246"/>
      <c r="J142" s="241"/>
      <c r="K142" s="241"/>
      <c r="L142" s="247"/>
      <c r="M142" s="248"/>
      <c r="N142" s="249"/>
      <c r="O142" s="249"/>
      <c r="P142" s="249"/>
      <c r="Q142" s="249"/>
      <c r="R142" s="249"/>
      <c r="S142" s="249"/>
      <c r="T142" s="25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190</v>
      </c>
      <c r="AU142" s="251" t="s">
        <v>82</v>
      </c>
      <c r="AV142" s="13" t="s">
        <v>82</v>
      </c>
      <c r="AW142" s="13" t="s">
        <v>30</v>
      </c>
      <c r="AX142" s="13" t="s">
        <v>80</v>
      </c>
      <c r="AY142" s="251" t="s">
        <v>182</v>
      </c>
    </row>
    <row r="143" s="2" customFormat="1" ht="16.5" customHeight="1">
      <c r="A143" s="37"/>
      <c r="B143" s="38"/>
      <c r="C143" s="252" t="s">
        <v>228</v>
      </c>
      <c r="D143" s="252" t="s">
        <v>254</v>
      </c>
      <c r="E143" s="253" t="s">
        <v>369</v>
      </c>
      <c r="F143" s="254" t="s">
        <v>370</v>
      </c>
      <c r="G143" s="255" t="s">
        <v>262</v>
      </c>
      <c r="H143" s="256">
        <v>7</v>
      </c>
      <c r="I143" s="257"/>
      <c r="J143" s="258">
        <f>ROUND(I143*H143,2)</f>
        <v>0</v>
      </c>
      <c r="K143" s="259"/>
      <c r="L143" s="260"/>
      <c r="M143" s="261" t="s">
        <v>1</v>
      </c>
      <c r="N143" s="262" t="s">
        <v>38</v>
      </c>
      <c r="O143" s="90"/>
      <c r="P143" s="236">
        <f>O143*H143</f>
        <v>0</v>
      </c>
      <c r="Q143" s="236">
        <v>0.00048999999999999998</v>
      </c>
      <c r="R143" s="236">
        <f>Q143*H143</f>
        <v>0.0034299999999999999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217</v>
      </c>
      <c r="AT143" s="238" t="s">
        <v>254</v>
      </c>
      <c r="AU143" s="238" t="s">
        <v>82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188</v>
      </c>
      <c r="BM143" s="238" t="s">
        <v>371</v>
      </c>
    </row>
    <row r="144" s="2" customFormat="1" ht="16.5" customHeight="1">
      <c r="A144" s="37"/>
      <c r="B144" s="38"/>
      <c r="C144" s="252" t="s">
        <v>234</v>
      </c>
      <c r="D144" s="252" t="s">
        <v>254</v>
      </c>
      <c r="E144" s="253" t="s">
        <v>372</v>
      </c>
      <c r="F144" s="254" t="s">
        <v>373</v>
      </c>
      <c r="G144" s="255" t="s">
        <v>262</v>
      </c>
      <c r="H144" s="256">
        <v>7</v>
      </c>
      <c r="I144" s="257"/>
      <c r="J144" s="258">
        <f>ROUND(I144*H144,2)</f>
        <v>0</v>
      </c>
      <c r="K144" s="259"/>
      <c r="L144" s="260"/>
      <c r="M144" s="261" t="s">
        <v>1</v>
      </c>
      <c r="N144" s="262" t="s">
        <v>38</v>
      </c>
      <c r="O144" s="90"/>
      <c r="P144" s="236">
        <f>O144*H144</f>
        <v>0</v>
      </c>
      <c r="Q144" s="236">
        <v>0.00014999999999999999</v>
      </c>
      <c r="R144" s="236">
        <f>Q144*H144</f>
        <v>0.0010499999999999999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217</v>
      </c>
      <c r="AT144" s="238" t="s">
        <v>254</v>
      </c>
      <c r="AU144" s="238" t="s">
        <v>82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188</v>
      </c>
      <c r="BM144" s="238" t="s">
        <v>374</v>
      </c>
    </row>
    <row r="145" s="2" customFormat="1" ht="24.15" customHeight="1">
      <c r="A145" s="37"/>
      <c r="B145" s="38"/>
      <c r="C145" s="226" t="s">
        <v>239</v>
      </c>
      <c r="D145" s="226" t="s">
        <v>184</v>
      </c>
      <c r="E145" s="227" t="s">
        <v>375</v>
      </c>
      <c r="F145" s="228" t="s">
        <v>376</v>
      </c>
      <c r="G145" s="229" t="s">
        <v>356</v>
      </c>
      <c r="H145" s="230">
        <v>0.025000000000000001</v>
      </c>
      <c r="I145" s="231"/>
      <c r="J145" s="232">
        <f>ROUND(I145*H145,2)</f>
        <v>0</v>
      </c>
      <c r="K145" s="233"/>
      <c r="L145" s="43"/>
      <c r="M145" s="234" t="s">
        <v>1</v>
      </c>
      <c r="N145" s="235" t="s">
        <v>38</v>
      </c>
      <c r="O145" s="90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188</v>
      </c>
      <c r="AT145" s="238" t="s">
        <v>184</v>
      </c>
      <c r="AU145" s="238" t="s">
        <v>82</v>
      </c>
      <c r="AY145" s="16" t="s">
        <v>182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188</v>
      </c>
      <c r="BM145" s="238" t="s">
        <v>377</v>
      </c>
    </row>
    <row r="146" s="2" customFormat="1" ht="24.15" customHeight="1">
      <c r="A146" s="37"/>
      <c r="B146" s="38"/>
      <c r="C146" s="226" t="s">
        <v>244</v>
      </c>
      <c r="D146" s="226" t="s">
        <v>184</v>
      </c>
      <c r="E146" s="227" t="s">
        <v>378</v>
      </c>
      <c r="F146" s="228" t="s">
        <v>379</v>
      </c>
      <c r="G146" s="229" t="s">
        <v>262</v>
      </c>
      <c r="H146" s="230">
        <v>4</v>
      </c>
      <c r="I146" s="231"/>
      <c r="J146" s="232">
        <f>ROUND(I146*H146,2)</f>
        <v>0</v>
      </c>
      <c r="K146" s="233"/>
      <c r="L146" s="43"/>
      <c r="M146" s="234" t="s">
        <v>1</v>
      </c>
      <c r="N146" s="235" t="s">
        <v>38</v>
      </c>
      <c r="O146" s="90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188</v>
      </c>
      <c r="AT146" s="238" t="s">
        <v>184</v>
      </c>
      <c r="AU146" s="238" t="s">
        <v>82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188</v>
      </c>
      <c r="BM146" s="238" t="s">
        <v>380</v>
      </c>
    </row>
    <row r="147" s="2" customFormat="1">
      <c r="A147" s="37"/>
      <c r="B147" s="38"/>
      <c r="C147" s="39"/>
      <c r="D147" s="242" t="s">
        <v>381</v>
      </c>
      <c r="E147" s="39"/>
      <c r="F147" s="266" t="s">
        <v>382</v>
      </c>
      <c r="G147" s="39"/>
      <c r="H147" s="39"/>
      <c r="I147" s="267"/>
      <c r="J147" s="39"/>
      <c r="K147" s="39"/>
      <c r="L147" s="43"/>
      <c r="M147" s="268"/>
      <c r="N147" s="269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381</v>
      </c>
      <c r="AU147" s="16" t="s">
        <v>82</v>
      </c>
    </row>
    <row r="148" s="2" customFormat="1" ht="24.15" customHeight="1">
      <c r="A148" s="37"/>
      <c r="B148" s="38"/>
      <c r="C148" s="226" t="s">
        <v>249</v>
      </c>
      <c r="D148" s="226" t="s">
        <v>184</v>
      </c>
      <c r="E148" s="227" t="s">
        <v>383</v>
      </c>
      <c r="F148" s="228" t="s">
        <v>384</v>
      </c>
      <c r="G148" s="229" t="s">
        <v>262</v>
      </c>
      <c r="H148" s="230">
        <v>4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38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188</v>
      </c>
      <c r="AT148" s="238" t="s">
        <v>184</v>
      </c>
      <c r="AU148" s="238" t="s">
        <v>82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188</v>
      </c>
      <c r="BM148" s="238" t="s">
        <v>385</v>
      </c>
    </row>
    <row r="149" s="2" customFormat="1">
      <c r="A149" s="37"/>
      <c r="B149" s="38"/>
      <c r="C149" s="39"/>
      <c r="D149" s="242" t="s">
        <v>381</v>
      </c>
      <c r="E149" s="39"/>
      <c r="F149" s="266" t="s">
        <v>386</v>
      </c>
      <c r="G149" s="39"/>
      <c r="H149" s="39"/>
      <c r="I149" s="267"/>
      <c r="J149" s="39"/>
      <c r="K149" s="39"/>
      <c r="L149" s="43"/>
      <c r="M149" s="268"/>
      <c r="N149" s="269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381</v>
      </c>
      <c r="AU149" s="16" t="s">
        <v>82</v>
      </c>
    </row>
    <row r="150" s="2" customFormat="1" ht="21.75" customHeight="1">
      <c r="A150" s="37"/>
      <c r="B150" s="38"/>
      <c r="C150" s="252" t="s">
        <v>8</v>
      </c>
      <c r="D150" s="252" t="s">
        <v>254</v>
      </c>
      <c r="E150" s="253" t="s">
        <v>387</v>
      </c>
      <c r="F150" s="254" t="s">
        <v>388</v>
      </c>
      <c r="G150" s="255" t="s">
        <v>262</v>
      </c>
      <c r="H150" s="256">
        <v>4</v>
      </c>
      <c r="I150" s="257"/>
      <c r="J150" s="258">
        <f>ROUND(I150*H150,2)</f>
        <v>0</v>
      </c>
      <c r="K150" s="259"/>
      <c r="L150" s="260"/>
      <c r="M150" s="261" t="s">
        <v>1</v>
      </c>
      <c r="N150" s="262" t="s">
        <v>38</v>
      </c>
      <c r="O150" s="90"/>
      <c r="P150" s="236">
        <f>O150*H150</f>
        <v>0</v>
      </c>
      <c r="Q150" s="236">
        <v>0.019900000000000001</v>
      </c>
      <c r="R150" s="236">
        <f>Q150*H150</f>
        <v>0.079600000000000004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217</v>
      </c>
      <c r="AT150" s="238" t="s">
        <v>254</v>
      </c>
      <c r="AU150" s="238" t="s">
        <v>82</v>
      </c>
      <c r="AY150" s="16" t="s">
        <v>182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188</v>
      </c>
      <c r="BM150" s="238" t="s">
        <v>389</v>
      </c>
    </row>
    <row r="151" s="13" customFormat="1">
      <c r="A151" s="13"/>
      <c r="B151" s="240"/>
      <c r="C151" s="241"/>
      <c r="D151" s="242" t="s">
        <v>190</v>
      </c>
      <c r="E151" s="243" t="s">
        <v>1</v>
      </c>
      <c r="F151" s="244" t="s">
        <v>390</v>
      </c>
      <c r="G151" s="241"/>
      <c r="H151" s="245">
        <v>4</v>
      </c>
      <c r="I151" s="246"/>
      <c r="J151" s="241"/>
      <c r="K151" s="241"/>
      <c r="L151" s="247"/>
      <c r="M151" s="248"/>
      <c r="N151" s="249"/>
      <c r="O151" s="249"/>
      <c r="P151" s="249"/>
      <c r="Q151" s="249"/>
      <c r="R151" s="249"/>
      <c r="S151" s="249"/>
      <c r="T151" s="25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190</v>
      </c>
      <c r="AU151" s="251" t="s">
        <v>82</v>
      </c>
      <c r="AV151" s="13" t="s">
        <v>82</v>
      </c>
      <c r="AW151" s="13" t="s">
        <v>30</v>
      </c>
      <c r="AX151" s="13" t="s">
        <v>80</v>
      </c>
      <c r="AY151" s="251" t="s">
        <v>182</v>
      </c>
    </row>
    <row r="152" s="2" customFormat="1" ht="16.5" customHeight="1">
      <c r="A152" s="37"/>
      <c r="B152" s="38"/>
      <c r="C152" s="252" t="s">
        <v>259</v>
      </c>
      <c r="D152" s="252" t="s">
        <v>254</v>
      </c>
      <c r="E152" s="253" t="s">
        <v>391</v>
      </c>
      <c r="F152" s="254" t="s">
        <v>392</v>
      </c>
      <c r="G152" s="255" t="s">
        <v>262</v>
      </c>
      <c r="H152" s="256">
        <v>8</v>
      </c>
      <c r="I152" s="257"/>
      <c r="J152" s="258">
        <f>ROUND(I152*H152,2)</f>
        <v>0</v>
      </c>
      <c r="K152" s="259"/>
      <c r="L152" s="260"/>
      <c r="M152" s="261" t="s">
        <v>1</v>
      </c>
      <c r="N152" s="262" t="s">
        <v>38</v>
      </c>
      <c r="O152" s="90"/>
      <c r="P152" s="236">
        <f>O152*H152</f>
        <v>0</v>
      </c>
      <c r="Q152" s="236">
        <v>0.00052999999999999998</v>
      </c>
      <c r="R152" s="236">
        <f>Q152*H152</f>
        <v>0.0042399999999999998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217</v>
      </c>
      <c r="AT152" s="238" t="s">
        <v>254</v>
      </c>
      <c r="AU152" s="238" t="s">
        <v>82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188</v>
      </c>
      <c r="BM152" s="238" t="s">
        <v>393</v>
      </c>
    </row>
    <row r="153" s="13" customFormat="1">
      <c r="A153" s="13"/>
      <c r="B153" s="240"/>
      <c r="C153" s="241"/>
      <c r="D153" s="242" t="s">
        <v>190</v>
      </c>
      <c r="E153" s="243" t="s">
        <v>1</v>
      </c>
      <c r="F153" s="244" t="s">
        <v>394</v>
      </c>
      <c r="G153" s="241"/>
      <c r="H153" s="245">
        <v>8</v>
      </c>
      <c r="I153" s="246"/>
      <c r="J153" s="241"/>
      <c r="K153" s="241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190</v>
      </c>
      <c r="AU153" s="251" t="s">
        <v>82</v>
      </c>
      <c r="AV153" s="13" t="s">
        <v>82</v>
      </c>
      <c r="AW153" s="13" t="s">
        <v>30</v>
      </c>
      <c r="AX153" s="13" t="s">
        <v>80</v>
      </c>
      <c r="AY153" s="251" t="s">
        <v>182</v>
      </c>
    </row>
    <row r="154" s="2" customFormat="1" ht="16.5" customHeight="1">
      <c r="A154" s="37"/>
      <c r="B154" s="38"/>
      <c r="C154" s="252" t="s">
        <v>264</v>
      </c>
      <c r="D154" s="252" t="s">
        <v>254</v>
      </c>
      <c r="E154" s="253" t="s">
        <v>395</v>
      </c>
      <c r="F154" s="254" t="s">
        <v>373</v>
      </c>
      <c r="G154" s="255" t="s">
        <v>262</v>
      </c>
      <c r="H154" s="256">
        <v>8</v>
      </c>
      <c r="I154" s="257"/>
      <c r="J154" s="258">
        <f>ROUND(I154*H154,2)</f>
        <v>0</v>
      </c>
      <c r="K154" s="259"/>
      <c r="L154" s="260"/>
      <c r="M154" s="261" t="s">
        <v>1</v>
      </c>
      <c r="N154" s="262" t="s">
        <v>38</v>
      </c>
      <c r="O154" s="90"/>
      <c r="P154" s="236">
        <f>O154*H154</f>
        <v>0</v>
      </c>
      <c r="Q154" s="236">
        <v>0.00014999999999999999</v>
      </c>
      <c r="R154" s="236">
        <f>Q154*H154</f>
        <v>0.0011999999999999999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217</v>
      </c>
      <c r="AT154" s="238" t="s">
        <v>254</v>
      </c>
      <c r="AU154" s="238" t="s">
        <v>82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188</v>
      </c>
      <c r="BM154" s="238" t="s">
        <v>396</v>
      </c>
    </row>
    <row r="155" s="2" customFormat="1" ht="16.5" customHeight="1">
      <c r="A155" s="37"/>
      <c r="B155" s="38"/>
      <c r="C155" s="252" t="s">
        <v>269</v>
      </c>
      <c r="D155" s="252" t="s">
        <v>254</v>
      </c>
      <c r="E155" s="253" t="s">
        <v>397</v>
      </c>
      <c r="F155" s="254" t="s">
        <v>398</v>
      </c>
      <c r="G155" s="255" t="s">
        <v>262</v>
      </c>
      <c r="H155" s="256">
        <v>8</v>
      </c>
      <c r="I155" s="257"/>
      <c r="J155" s="258">
        <f>ROUND(I155*H155,2)</f>
        <v>0</v>
      </c>
      <c r="K155" s="259"/>
      <c r="L155" s="260"/>
      <c r="M155" s="261" t="s">
        <v>1</v>
      </c>
      <c r="N155" s="262" t="s">
        <v>38</v>
      </c>
      <c r="O155" s="90"/>
      <c r="P155" s="236">
        <f>O155*H155</f>
        <v>0</v>
      </c>
      <c r="Q155" s="236">
        <v>3.0000000000000001E-05</v>
      </c>
      <c r="R155" s="236">
        <f>Q155*H155</f>
        <v>0.00024000000000000001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217</v>
      </c>
      <c r="AT155" s="238" t="s">
        <v>254</v>
      </c>
      <c r="AU155" s="238" t="s">
        <v>82</v>
      </c>
      <c r="AY155" s="16" t="s">
        <v>182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188</v>
      </c>
      <c r="BM155" s="238" t="s">
        <v>399</v>
      </c>
    </row>
    <row r="156" s="2" customFormat="1" ht="24.15" customHeight="1">
      <c r="A156" s="37"/>
      <c r="B156" s="38"/>
      <c r="C156" s="226" t="s">
        <v>276</v>
      </c>
      <c r="D156" s="226" t="s">
        <v>184</v>
      </c>
      <c r="E156" s="227" t="s">
        <v>400</v>
      </c>
      <c r="F156" s="228" t="s">
        <v>401</v>
      </c>
      <c r="G156" s="229" t="s">
        <v>402</v>
      </c>
      <c r="H156" s="230">
        <v>4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38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188</v>
      </c>
      <c r="AT156" s="238" t="s">
        <v>184</v>
      </c>
      <c r="AU156" s="238" t="s">
        <v>82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188</v>
      </c>
      <c r="BM156" s="238" t="s">
        <v>403</v>
      </c>
    </row>
    <row r="157" s="2" customFormat="1" ht="24.15" customHeight="1">
      <c r="A157" s="37"/>
      <c r="B157" s="38"/>
      <c r="C157" s="226" t="s">
        <v>281</v>
      </c>
      <c r="D157" s="226" t="s">
        <v>184</v>
      </c>
      <c r="E157" s="227" t="s">
        <v>404</v>
      </c>
      <c r="F157" s="228" t="s">
        <v>405</v>
      </c>
      <c r="G157" s="229" t="s">
        <v>402</v>
      </c>
      <c r="H157" s="230">
        <v>4</v>
      </c>
      <c r="I157" s="231"/>
      <c r="J157" s="232">
        <f>ROUND(I157*H157,2)</f>
        <v>0</v>
      </c>
      <c r="K157" s="233"/>
      <c r="L157" s="43"/>
      <c r="M157" s="234" t="s">
        <v>1</v>
      </c>
      <c r="N157" s="235" t="s">
        <v>38</v>
      </c>
      <c r="O157" s="90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8" t="s">
        <v>188</v>
      </c>
      <c r="AT157" s="238" t="s">
        <v>184</v>
      </c>
      <c r="AU157" s="238" t="s">
        <v>82</v>
      </c>
      <c r="AY157" s="16" t="s">
        <v>182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6" t="s">
        <v>80</v>
      </c>
      <c r="BK157" s="239">
        <f>ROUND(I157*H157,2)</f>
        <v>0</v>
      </c>
      <c r="BL157" s="16" t="s">
        <v>188</v>
      </c>
      <c r="BM157" s="238" t="s">
        <v>406</v>
      </c>
    </row>
    <row r="158" s="2" customFormat="1" ht="37.8" customHeight="1">
      <c r="A158" s="37"/>
      <c r="B158" s="38"/>
      <c r="C158" s="226" t="s">
        <v>7</v>
      </c>
      <c r="D158" s="226" t="s">
        <v>184</v>
      </c>
      <c r="E158" s="227" t="s">
        <v>407</v>
      </c>
      <c r="F158" s="228" t="s">
        <v>408</v>
      </c>
      <c r="G158" s="229" t="s">
        <v>252</v>
      </c>
      <c r="H158" s="230">
        <v>100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38</v>
      </c>
      <c r="O158" s="90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188</v>
      </c>
      <c r="AT158" s="238" t="s">
        <v>184</v>
      </c>
      <c r="AU158" s="238" t="s">
        <v>82</v>
      </c>
      <c r="AY158" s="16" t="s">
        <v>182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188</v>
      </c>
      <c r="BM158" s="238" t="s">
        <v>409</v>
      </c>
    </row>
    <row r="159" s="2" customFormat="1" ht="37.8" customHeight="1">
      <c r="A159" s="37"/>
      <c r="B159" s="38"/>
      <c r="C159" s="226" t="s">
        <v>289</v>
      </c>
      <c r="D159" s="226" t="s">
        <v>184</v>
      </c>
      <c r="E159" s="227" t="s">
        <v>410</v>
      </c>
      <c r="F159" s="228" t="s">
        <v>411</v>
      </c>
      <c r="G159" s="229" t="s">
        <v>252</v>
      </c>
      <c r="H159" s="230">
        <v>100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38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188</v>
      </c>
      <c r="AT159" s="238" t="s">
        <v>184</v>
      </c>
      <c r="AU159" s="238" t="s">
        <v>82</v>
      </c>
      <c r="AY159" s="16" t="s">
        <v>182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188</v>
      </c>
      <c r="BM159" s="238" t="s">
        <v>412</v>
      </c>
    </row>
    <row r="160" s="2" customFormat="1" ht="16.5" customHeight="1">
      <c r="A160" s="37"/>
      <c r="B160" s="38"/>
      <c r="C160" s="226" t="s">
        <v>293</v>
      </c>
      <c r="D160" s="226" t="s">
        <v>184</v>
      </c>
      <c r="E160" s="227" t="s">
        <v>413</v>
      </c>
      <c r="F160" s="228" t="s">
        <v>414</v>
      </c>
      <c r="G160" s="229" t="s">
        <v>262</v>
      </c>
      <c r="H160" s="230">
        <v>10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38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323</v>
      </c>
      <c r="AT160" s="238" t="s">
        <v>184</v>
      </c>
      <c r="AU160" s="238" t="s">
        <v>82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323</v>
      </c>
      <c r="BM160" s="238" t="s">
        <v>415</v>
      </c>
    </row>
    <row r="161" s="2" customFormat="1" ht="16.5" customHeight="1">
      <c r="A161" s="37"/>
      <c r="B161" s="38"/>
      <c r="C161" s="226" t="s">
        <v>298</v>
      </c>
      <c r="D161" s="226" t="s">
        <v>184</v>
      </c>
      <c r="E161" s="227" t="s">
        <v>416</v>
      </c>
      <c r="F161" s="228" t="s">
        <v>417</v>
      </c>
      <c r="G161" s="229" t="s">
        <v>262</v>
      </c>
      <c r="H161" s="230">
        <v>10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38</v>
      </c>
      <c r="O161" s="90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188</v>
      </c>
      <c r="AT161" s="238" t="s">
        <v>184</v>
      </c>
      <c r="AU161" s="238" t="s">
        <v>82</v>
      </c>
      <c r="AY161" s="16" t="s">
        <v>182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188</v>
      </c>
      <c r="BM161" s="238" t="s">
        <v>418</v>
      </c>
    </row>
    <row r="162" s="2" customFormat="1" ht="33" customHeight="1">
      <c r="A162" s="37"/>
      <c r="B162" s="38"/>
      <c r="C162" s="226" t="s">
        <v>304</v>
      </c>
      <c r="D162" s="226" t="s">
        <v>184</v>
      </c>
      <c r="E162" s="227" t="s">
        <v>419</v>
      </c>
      <c r="F162" s="228" t="s">
        <v>420</v>
      </c>
      <c r="G162" s="229" t="s">
        <v>322</v>
      </c>
      <c r="H162" s="230">
        <v>5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38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188</v>
      </c>
      <c r="AT162" s="238" t="s">
        <v>184</v>
      </c>
      <c r="AU162" s="238" t="s">
        <v>82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188</v>
      </c>
      <c r="BM162" s="238" t="s">
        <v>421</v>
      </c>
    </row>
    <row r="163" s="13" customFormat="1">
      <c r="A163" s="13"/>
      <c r="B163" s="240"/>
      <c r="C163" s="241"/>
      <c r="D163" s="242" t="s">
        <v>190</v>
      </c>
      <c r="E163" s="243" t="s">
        <v>1</v>
      </c>
      <c r="F163" s="244" t="s">
        <v>422</v>
      </c>
      <c r="G163" s="241"/>
      <c r="H163" s="245">
        <v>5</v>
      </c>
      <c r="I163" s="246"/>
      <c r="J163" s="241"/>
      <c r="K163" s="241"/>
      <c r="L163" s="247"/>
      <c r="M163" s="248"/>
      <c r="N163" s="249"/>
      <c r="O163" s="249"/>
      <c r="P163" s="249"/>
      <c r="Q163" s="249"/>
      <c r="R163" s="249"/>
      <c r="S163" s="249"/>
      <c r="T163" s="25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190</v>
      </c>
      <c r="AU163" s="251" t="s">
        <v>82</v>
      </c>
      <c r="AV163" s="13" t="s">
        <v>82</v>
      </c>
      <c r="AW163" s="13" t="s">
        <v>30</v>
      </c>
      <c r="AX163" s="13" t="s">
        <v>80</v>
      </c>
      <c r="AY163" s="251" t="s">
        <v>182</v>
      </c>
    </row>
    <row r="164" s="12" customFormat="1" ht="25.92" customHeight="1">
      <c r="A164" s="12"/>
      <c r="B164" s="210"/>
      <c r="C164" s="211"/>
      <c r="D164" s="212" t="s">
        <v>72</v>
      </c>
      <c r="E164" s="213" t="s">
        <v>317</v>
      </c>
      <c r="F164" s="213" t="s">
        <v>318</v>
      </c>
      <c r="G164" s="211"/>
      <c r="H164" s="211"/>
      <c r="I164" s="214"/>
      <c r="J164" s="215">
        <f>BK164</f>
        <v>0</v>
      </c>
      <c r="K164" s="211"/>
      <c r="L164" s="216"/>
      <c r="M164" s="217"/>
      <c r="N164" s="218"/>
      <c r="O164" s="218"/>
      <c r="P164" s="219">
        <f>P165+P166+P167+P173</f>
        <v>0</v>
      </c>
      <c r="Q164" s="218"/>
      <c r="R164" s="219">
        <f>R165+R166+R167+R173</f>
        <v>0</v>
      </c>
      <c r="S164" s="218"/>
      <c r="T164" s="220">
        <f>T165+T166+T167+T173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1" t="s">
        <v>188</v>
      </c>
      <c r="AT164" s="222" t="s">
        <v>72</v>
      </c>
      <c r="AU164" s="222" t="s">
        <v>73</v>
      </c>
      <c r="AY164" s="221" t="s">
        <v>182</v>
      </c>
      <c r="BK164" s="223">
        <f>BK165+BK166+BK167+BK173</f>
        <v>0</v>
      </c>
    </row>
    <row r="165" s="2" customFormat="1" ht="16.5" customHeight="1">
      <c r="A165" s="37"/>
      <c r="B165" s="38"/>
      <c r="C165" s="226" t="s">
        <v>311</v>
      </c>
      <c r="D165" s="226" t="s">
        <v>184</v>
      </c>
      <c r="E165" s="227" t="s">
        <v>320</v>
      </c>
      <c r="F165" s="228" t="s">
        <v>321</v>
      </c>
      <c r="G165" s="229" t="s">
        <v>322</v>
      </c>
      <c r="H165" s="230">
        <v>15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38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323</v>
      </c>
      <c r="AT165" s="238" t="s">
        <v>184</v>
      </c>
      <c r="AU165" s="238" t="s">
        <v>80</v>
      </c>
      <c r="AY165" s="16" t="s">
        <v>182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323</v>
      </c>
      <c r="BM165" s="238" t="s">
        <v>423</v>
      </c>
    </row>
    <row r="166" s="13" customFormat="1">
      <c r="A166" s="13"/>
      <c r="B166" s="240"/>
      <c r="C166" s="241"/>
      <c r="D166" s="242" t="s">
        <v>190</v>
      </c>
      <c r="E166" s="243" t="s">
        <v>1</v>
      </c>
      <c r="F166" s="244" t="s">
        <v>424</v>
      </c>
      <c r="G166" s="241"/>
      <c r="H166" s="245">
        <v>15</v>
      </c>
      <c r="I166" s="246"/>
      <c r="J166" s="241"/>
      <c r="K166" s="241"/>
      <c r="L166" s="247"/>
      <c r="M166" s="248"/>
      <c r="N166" s="249"/>
      <c r="O166" s="249"/>
      <c r="P166" s="249"/>
      <c r="Q166" s="249"/>
      <c r="R166" s="249"/>
      <c r="S166" s="249"/>
      <c r="T166" s="25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190</v>
      </c>
      <c r="AU166" s="251" t="s">
        <v>80</v>
      </c>
      <c r="AV166" s="13" t="s">
        <v>82</v>
      </c>
      <c r="AW166" s="13" t="s">
        <v>30</v>
      </c>
      <c r="AX166" s="13" t="s">
        <v>80</v>
      </c>
      <c r="AY166" s="251" t="s">
        <v>182</v>
      </c>
    </row>
    <row r="167" s="12" customFormat="1" ht="22.8" customHeight="1">
      <c r="A167" s="12"/>
      <c r="B167" s="210"/>
      <c r="C167" s="211"/>
      <c r="D167" s="212" t="s">
        <v>72</v>
      </c>
      <c r="E167" s="224" t="s">
        <v>274</v>
      </c>
      <c r="F167" s="224" t="s">
        <v>275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SUM(P168:P172)</f>
        <v>0</v>
      </c>
      <c r="Q167" s="218"/>
      <c r="R167" s="219">
        <f>SUM(R168:R172)</f>
        <v>0</v>
      </c>
      <c r="S167" s="218"/>
      <c r="T167" s="220">
        <f>SUM(T168:T172)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80</v>
      </c>
      <c r="AT167" s="222" t="s">
        <v>72</v>
      </c>
      <c r="AU167" s="222" t="s">
        <v>80</v>
      </c>
      <c r="AY167" s="221" t="s">
        <v>182</v>
      </c>
      <c r="BK167" s="223">
        <f>SUM(BK168:BK172)</f>
        <v>0</v>
      </c>
    </row>
    <row r="168" s="2" customFormat="1" ht="24.15" customHeight="1">
      <c r="A168" s="37"/>
      <c r="B168" s="38"/>
      <c r="C168" s="226" t="s">
        <v>319</v>
      </c>
      <c r="D168" s="226" t="s">
        <v>184</v>
      </c>
      <c r="E168" s="227" t="s">
        <v>425</v>
      </c>
      <c r="F168" s="228" t="s">
        <v>426</v>
      </c>
      <c r="G168" s="229" t="s">
        <v>279</v>
      </c>
      <c r="H168" s="230">
        <v>54.020000000000003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38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188</v>
      </c>
      <c r="AT168" s="238" t="s">
        <v>184</v>
      </c>
      <c r="AU168" s="238" t="s">
        <v>82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188</v>
      </c>
      <c r="BM168" s="238" t="s">
        <v>427</v>
      </c>
    </row>
    <row r="169" s="2" customFormat="1" ht="24.15" customHeight="1">
      <c r="A169" s="37"/>
      <c r="B169" s="38"/>
      <c r="C169" s="226" t="s">
        <v>328</v>
      </c>
      <c r="D169" s="226" t="s">
        <v>184</v>
      </c>
      <c r="E169" s="227" t="s">
        <v>428</v>
      </c>
      <c r="F169" s="228" t="s">
        <v>429</v>
      </c>
      <c r="G169" s="229" t="s">
        <v>279</v>
      </c>
      <c r="H169" s="230">
        <v>349.45999999999998</v>
      </c>
      <c r="I169" s="231"/>
      <c r="J169" s="232">
        <f>ROUND(I169*H169,2)</f>
        <v>0</v>
      </c>
      <c r="K169" s="233"/>
      <c r="L169" s="43"/>
      <c r="M169" s="234" t="s">
        <v>1</v>
      </c>
      <c r="N169" s="235" t="s">
        <v>38</v>
      </c>
      <c r="O169" s="90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188</v>
      </c>
      <c r="AT169" s="238" t="s">
        <v>184</v>
      </c>
      <c r="AU169" s="238" t="s">
        <v>82</v>
      </c>
      <c r="AY169" s="16" t="s">
        <v>182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188</v>
      </c>
      <c r="BM169" s="238" t="s">
        <v>430</v>
      </c>
    </row>
    <row r="170" s="13" customFormat="1">
      <c r="A170" s="13"/>
      <c r="B170" s="240"/>
      <c r="C170" s="241"/>
      <c r="D170" s="242" t="s">
        <v>190</v>
      </c>
      <c r="E170" s="243" t="s">
        <v>1</v>
      </c>
      <c r="F170" s="244" t="s">
        <v>431</v>
      </c>
      <c r="G170" s="241"/>
      <c r="H170" s="245">
        <v>349.45999999999998</v>
      </c>
      <c r="I170" s="246"/>
      <c r="J170" s="241"/>
      <c r="K170" s="241"/>
      <c r="L170" s="247"/>
      <c r="M170" s="248"/>
      <c r="N170" s="249"/>
      <c r="O170" s="249"/>
      <c r="P170" s="249"/>
      <c r="Q170" s="249"/>
      <c r="R170" s="249"/>
      <c r="S170" s="249"/>
      <c r="T170" s="25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190</v>
      </c>
      <c r="AU170" s="251" t="s">
        <v>82</v>
      </c>
      <c r="AV170" s="13" t="s">
        <v>82</v>
      </c>
      <c r="AW170" s="13" t="s">
        <v>30</v>
      </c>
      <c r="AX170" s="13" t="s">
        <v>80</v>
      </c>
      <c r="AY170" s="251" t="s">
        <v>182</v>
      </c>
    </row>
    <row r="171" s="2" customFormat="1" ht="24.15" customHeight="1">
      <c r="A171" s="37"/>
      <c r="B171" s="38"/>
      <c r="C171" s="226" t="s">
        <v>432</v>
      </c>
      <c r="D171" s="226" t="s">
        <v>184</v>
      </c>
      <c r="E171" s="227" t="s">
        <v>433</v>
      </c>
      <c r="F171" s="228" t="s">
        <v>434</v>
      </c>
      <c r="G171" s="229" t="s">
        <v>279</v>
      </c>
      <c r="H171" s="230">
        <v>54.020000000000003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38</v>
      </c>
      <c r="O171" s="90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188</v>
      </c>
      <c r="AT171" s="238" t="s">
        <v>184</v>
      </c>
      <c r="AU171" s="238" t="s">
        <v>82</v>
      </c>
      <c r="AY171" s="16" t="s">
        <v>182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188</v>
      </c>
      <c r="BM171" s="238" t="s">
        <v>435</v>
      </c>
    </row>
    <row r="172" s="2" customFormat="1" ht="24.15" customHeight="1">
      <c r="A172" s="37"/>
      <c r="B172" s="38"/>
      <c r="C172" s="226" t="s">
        <v>436</v>
      </c>
      <c r="D172" s="226" t="s">
        <v>184</v>
      </c>
      <c r="E172" s="227" t="s">
        <v>282</v>
      </c>
      <c r="F172" s="228" t="s">
        <v>283</v>
      </c>
      <c r="G172" s="229" t="s">
        <v>279</v>
      </c>
      <c r="H172" s="230">
        <v>54.020000000000003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38</v>
      </c>
      <c r="O172" s="90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188</v>
      </c>
      <c r="AT172" s="238" t="s">
        <v>184</v>
      </c>
      <c r="AU172" s="238" t="s">
        <v>82</v>
      </c>
      <c r="AY172" s="16" t="s">
        <v>182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188</v>
      </c>
      <c r="BM172" s="238" t="s">
        <v>437</v>
      </c>
    </row>
    <row r="173" s="12" customFormat="1" ht="22.8" customHeight="1">
      <c r="A173" s="12"/>
      <c r="B173" s="210"/>
      <c r="C173" s="211"/>
      <c r="D173" s="212" t="s">
        <v>72</v>
      </c>
      <c r="E173" s="224" t="s">
        <v>302</v>
      </c>
      <c r="F173" s="224" t="s">
        <v>303</v>
      </c>
      <c r="G173" s="211"/>
      <c r="H173" s="211"/>
      <c r="I173" s="214"/>
      <c r="J173" s="225">
        <f>BK173</f>
        <v>0</v>
      </c>
      <c r="K173" s="211"/>
      <c r="L173" s="216"/>
      <c r="M173" s="217"/>
      <c r="N173" s="218"/>
      <c r="O173" s="218"/>
      <c r="P173" s="219">
        <f>P174</f>
        <v>0</v>
      </c>
      <c r="Q173" s="218"/>
      <c r="R173" s="219">
        <f>R174</f>
        <v>0</v>
      </c>
      <c r="S173" s="218"/>
      <c r="T173" s="220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80</v>
      </c>
      <c r="AT173" s="222" t="s">
        <v>72</v>
      </c>
      <c r="AU173" s="222" t="s">
        <v>80</v>
      </c>
      <c r="AY173" s="221" t="s">
        <v>182</v>
      </c>
      <c r="BK173" s="223">
        <f>BK174</f>
        <v>0</v>
      </c>
    </row>
    <row r="174" s="2" customFormat="1" ht="21.75" customHeight="1">
      <c r="A174" s="37"/>
      <c r="B174" s="38"/>
      <c r="C174" s="226" t="s">
        <v>438</v>
      </c>
      <c r="D174" s="226" t="s">
        <v>184</v>
      </c>
      <c r="E174" s="227" t="s">
        <v>439</v>
      </c>
      <c r="F174" s="228" t="s">
        <v>440</v>
      </c>
      <c r="G174" s="229" t="s">
        <v>279</v>
      </c>
      <c r="H174" s="230">
        <v>20.507000000000001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38</v>
      </c>
      <c r="O174" s="90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188</v>
      </c>
      <c r="AT174" s="238" t="s">
        <v>184</v>
      </c>
      <c r="AU174" s="238" t="s">
        <v>82</v>
      </c>
      <c r="AY174" s="16" t="s">
        <v>182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188</v>
      </c>
      <c r="BM174" s="238" t="s">
        <v>441</v>
      </c>
    </row>
    <row r="175" s="12" customFormat="1" ht="25.92" customHeight="1">
      <c r="A175" s="12"/>
      <c r="B175" s="210"/>
      <c r="C175" s="211"/>
      <c r="D175" s="212" t="s">
        <v>72</v>
      </c>
      <c r="E175" s="213" t="s">
        <v>326</v>
      </c>
      <c r="F175" s="213" t="s">
        <v>327</v>
      </c>
      <c r="G175" s="211"/>
      <c r="H175" s="211"/>
      <c r="I175" s="214"/>
      <c r="J175" s="215">
        <f>BK175</f>
        <v>0</v>
      </c>
      <c r="K175" s="211"/>
      <c r="L175" s="216"/>
      <c r="M175" s="217"/>
      <c r="N175" s="218"/>
      <c r="O175" s="218"/>
      <c r="P175" s="219">
        <f>SUM(P176:P178)</f>
        <v>0</v>
      </c>
      <c r="Q175" s="218"/>
      <c r="R175" s="219">
        <f>SUM(R176:R178)</f>
        <v>0</v>
      </c>
      <c r="S175" s="218"/>
      <c r="T175" s="220">
        <f>SUM(T176:T178)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188</v>
      </c>
      <c r="AT175" s="222" t="s">
        <v>72</v>
      </c>
      <c r="AU175" s="222" t="s">
        <v>73</v>
      </c>
      <c r="AY175" s="221" t="s">
        <v>182</v>
      </c>
      <c r="BK175" s="223">
        <f>SUM(BK176:BK178)</f>
        <v>0</v>
      </c>
    </row>
    <row r="176" s="2" customFormat="1" ht="33" customHeight="1">
      <c r="A176" s="37"/>
      <c r="B176" s="38"/>
      <c r="C176" s="226" t="s">
        <v>442</v>
      </c>
      <c r="D176" s="226" t="s">
        <v>184</v>
      </c>
      <c r="E176" s="227" t="s">
        <v>443</v>
      </c>
      <c r="F176" s="228" t="s">
        <v>444</v>
      </c>
      <c r="G176" s="229" t="s">
        <v>262</v>
      </c>
      <c r="H176" s="230">
        <v>1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38</v>
      </c>
      <c r="O176" s="90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445</v>
      </c>
      <c r="AT176" s="238" t="s">
        <v>184</v>
      </c>
      <c r="AU176" s="238" t="s">
        <v>80</v>
      </c>
      <c r="AY176" s="16" t="s">
        <v>182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80</v>
      </c>
      <c r="BK176" s="239">
        <f>ROUND(I176*H176,2)</f>
        <v>0</v>
      </c>
      <c r="BL176" s="16" t="s">
        <v>445</v>
      </c>
      <c r="BM176" s="238" t="s">
        <v>446</v>
      </c>
    </row>
    <row r="177" s="2" customFormat="1">
      <c r="A177" s="37"/>
      <c r="B177" s="38"/>
      <c r="C177" s="39"/>
      <c r="D177" s="242" t="s">
        <v>381</v>
      </c>
      <c r="E177" s="39"/>
      <c r="F177" s="266" t="s">
        <v>447</v>
      </c>
      <c r="G177" s="39"/>
      <c r="H177" s="39"/>
      <c r="I177" s="267"/>
      <c r="J177" s="39"/>
      <c r="K177" s="39"/>
      <c r="L177" s="43"/>
      <c r="M177" s="268"/>
      <c r="N177" s="269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381</v>
      </c>
      <c r="AU177" s="16" t="s">
        <v>80</v>
      </c>
    </row>
    <row r="178" s="13" customFormat="1">
      <c r="A178" s="13"/>
      <c r="B178" s="240"/>
      <c r="C178" s="241"/>
      <c r="D178" s="242" t="s">
        <v>190</v>
      </c>
      <c r="E178" s="243" t="s">
        <v>1</v>
      </c>
      <c r="F178" s="244" t="s">
        <v>448</v>
      </c>
      <c r="G178" s="241"/>
      <c r="H178" s="245">
        <v>1</v>
      </c>
      <c r="I178" s="246"/>
      <c r="J178" s="241"/>
      <c r="K178" s="241"/>
      <c r="L178" s="247"/>
      <c r="M178" s="263"/>
      <c r="N178" s="264"/>
      <c r="O178" s="264"/>
      <c r="P178" s="264"/>
      <c r="Q178" s="264"/>
      <c r="R178" s="264"/>
      <c r="S178" s="264"/>
      <c r="T178" s="26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1" t="s">
        <v>190</v>
      </c>
      <c r="AU178" s="251" t="s">
        <v>80</v>
      </c>
      <c r="AV178" s="13" t="s">
        <v>82</v>
      </c>
      <c r="AW178" s="13" t="s">
        <v>30</v>
      </c>
      <c r="AX178" s="13" t="s">
        <v>80</v>
      </c>
      <c r="AY178" s="251" t="s">
        <v>182</v>
      </c>
    </row>
    <row r="179" s="2" customFormat="1" ht="6.96" customHeight="1">
      <c r="A179" s="37"/>
      <c r="B179" s="65"/>
      <c r="C179" s="66"/>
      <c r="D179" s="66"/>
      <c r="E179" s="66"/>
      <c r="F179" s="66"/>
      <c r="G179" s="66"/>
      <c r="H179" s="66"/>
      <c r="I179" s="66"/>
      <c r="J179" s="66"/>
      <c r="K179" s="66"/>
      <c r="L179" s="43"/>
      <c r="M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</row>
  </sheetData>
  <sheetProtection sheet="1" autoFilter="0" formatColumns="0" formatRows="0" objects="1" scenarios="1" spinCount="100000" saltValue="EkIJtCgheNpRnUn4kcIXGuYGgH0c+OJQ4nACzWbNP1PJCqZLb6GwKUNIPudjn8cltwTG5rj+uyubz0usT6Tbng==" hashValue="uSIRG4w/bwqIj6HgdCr58UM9z8DpX2zRMpLoFNJySA+lpM06n8D3X4VOsEp55HiDNedYEQ3rUr0XK+F+o8CHkw==" algorithmName="SHA-512" password="CC35"/>
  <autoFilter ref="C125:K17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hidden="1" s="1" customFormat="1" ht="24.96" customHeight="1">
      <c r="B4" s="19"/>
      <c r="D4" s="147" t="s">
        <v>145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propustků na TU 1611</v>
      </c>
      <c r="F7" s="149"/>
      <c r="G7" s="149"/>
      <c r="H7" s="149"/>
      <c r="L7" s="19"/>
    </row>
    <row r="8" hidden="1" s="1" customFormat="1" ht="12" customHeight="1">
      <c r="B8" s="19"/>
      <c r="D8" s="149" t="s">
        <v>146</v>
      </c>
      <c r="L8" s="19"/>
    </row>
    <row r="9" hidden="1" s="2" customFormat="1" ht="16.5" customHeight="1">
      <c r="A9" s="37"/>
      <c r="B9" s="43"/>
      <c r="C9" s="37"/>
      <c r="D9" s="37"/>
      <c r="E9" s="150" t="s">
        <v>147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148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449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12. 8. 2022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ROUND((SUM(BE123:BE137)),  2)</f>
        <v>0</v>
      </c>
      <c r="G35" s="37"/>
      <c r="H35" s="37"/>
      <c r="I35" s="163">
        <v>0.20999999999999999</v>
      </c>
      <c r="J35" s="162">
        <f>ROUND(((SUM(BE123:BE137))*I35),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39</v>
      </c>
      <c r="F36" s="162">
        <f>ROUND((SUM(BF123:BF137)),  2)</f>
        <v>0</v>
      </c>
      <c r="G36" s="37"/>
      <c r="H36" s="37"/>
      <c r="I36" s="163">
        <v>0.14999999999999999</v>
      </c>
      <c r="J36" s="162">
        <f>ROUND(((SUM(BF123:BF137))*I36),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ROUND((SUM(BG123:BG137)),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ROUND((SUM(BH123:BH137)),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ROUND((SUM(BI123:BI137)),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propustků na TU 1611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147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148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2022/08/1.3/SO 01 - VRN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12. 8. 2022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151</v>
      </c>
      <c r="D96" s="184"/>
      <c r="E96" s="184"/>
      <c r="F96" s="184"/>
      <c r="G96" s="184"/>
      <c r="H96" s="184"/>
      <c r="I96" s="184"/>
      <c r="J96" s="185" t="s">
        <v>152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153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154</v>
      </c>
    </row>
    <row r="99" hidden="1" s="9" customFormat="1" ht="24.96" customHeight="1">
      <c r="A99" s="9"/>
      <c r="B99" s="187"/>
      <c r="C99" s="188"/>
      <c r="D99" s="189" t="s">
        <v>450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451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3"/>
      <c r="C101" s="132"/>
      <c r="D101" s="194" t="s">
        <v>452</v>
      </c>
      <c r="E101" s="195"/>
      <c r="F101" s="195"/>
      <c r="G101" s="195"/>
      <c r="H101" s="195"/>
      <c r="I101" s="195"/>
      <c r="J101" s="196">
        <f>J130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167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propustků na TU 1611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146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147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148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2022/08/1.3/SO 01 - VRN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12. 8. 2022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168</v>
      </c>
      <c r="D122" s="201" t="s">
        <v>58</v>
      </c>
      <c r="E122" s="201" t="s">
        <v>54</v>
      </c>
      <c r="F122" s="201" t="s">
        <v>55</v>
      </c>
      <c r="G122" s="201" t="s">
        <v>169</v>
      </c>
      <c r="H122" s="201" t="s">
        <v>170</v>
      </c>
      <c r="I122" s="201" t="s">
        <v>171</v>
      </c>
      <c r="J122" s="202" t="s">
        <v>152</v>
      </c>
      <c r="K122" s="203" t="s">
        <v>172</v>
      </c>
      <c r="L122" s="204"/>
      <c r="M122" s="99" t="s">
        <v>1</v>
      </c>
      <c r="N122" s="100" t="s">
        <v>37</v>
      </c>
      <c r="O122" s="100" t="s">
        <v>173</v>
      </c>
      <c r="P122" s="100" t="s">
        <v>174</v>
      </c>
      <c r="Q122" s="100" t="s">
        <v>175</v>
      </c>
      <c r="R122" s="100" t="s">
        <v>176</v>
      </c>
      <c r="S122" s="100" t="s">
        <v>177</v>
      </c>
      <c r="T122" s="101" t="s">
        <v>178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179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</f>
        <v>0</v>
      </c>
      <c r="Q123" s="103"/>
      <c r="R123" s="207">
        <f>R124</f>
        <v>0</v>
      </c>
      <c r="S123" s="103"/>
      <c r="T123" s="208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154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92</v>
      </c>
      <c r="F124" s="213" t="s">
        <v>453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P125+P130</f>
        <v>0</v>
      </c>
      <c r="Q124" s="218"/>
      <c r="R124" s="219">
        <f>R125+R130</f>
        <v>0</v>
      </c>
      <c r="S124" s="218"/>
      <c r="T124" s="220">
        <f>T125+T130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203</v>
      </c>
      <c r="AT124" s="222" t="s">
        <v>72</v>
      </c>
      <c r="AU124" s="222" t="s">
        <v>73</v>
      </c>
      <c r="AY124" s="221" t="s">
        <v>182</v>
      </c>
      <c r="BK124" s="223">
        <f>BK125+BK130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454</v>
      </c>
      <c r="F125" s="224" t="s">
        <v>455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SUM(P126:P129)</f>
        <v>0</v>
      </c>
      <c r="Q125" s="218"/>
      <c r="R125" s="219">
        <f>SUM(R126:R129)</f>
        <v>0</v>
      </c>
      <c r="S125" s="218"/>
      <c r="T125" s="220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203</v>
      </c>
      <c r="AT125" s="222" t="s">
        <v>72</v>
      </c>
      <c r="AU125" s="222" t="s">
        <v>80</v>
      </c>
      <c r="AY125" s="221" t="s">
        <v>182</v>
      </c>
      <c r="BK125" s="223">
        <f>SUM(BK126:BK129)</f>
        <v>0</v>
      </c>
    </row>
    <row r="126" s="2" customFormat="1" ht="16.5" customHeight="1">
      <c r="A126" s="37"/>
      <c r="B126" s="38"/>
      <c r="C126" s="226" t="s">
        <v>80</v>
      </c>
      <c r="D126" s="226" t="s">
        <v>184</v>
      </c>
      <c r="E126" s="227" t="s">
        <v>456</v>
      </c>
      <c r="F126" s="228" t="s">
        <v>457</v>
      </c>
      <c r="G126" s="229" t="s">
        <v>458</v>
      </c>
      <c r="H126" s="230">
        <v>1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459</v>
      </c>
      <c r="AT126" s="238" t="s">
        <v>184</v>
      </c>
      <c r="AU126" s="238" t="s">
        <v>82</v>
      </c>
      <c r="AY126" s="16" t="s">
        <v>182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459</v>
      </c>
      <c r="BM126" s="238" t="s">
        <v>460</v>
      </c>
    </row>
    <row r="127" s="2" customFormat="1">
      <c r="A127" s="37"/>
      <c r="B127" s="38"/>
      <c r="C127" s="39"/>
      <c r="D127" s="242" t="s">
        <v>381</v>
      </c>
      <c r="E127" s="39"/>
      <c r="F127" s="266" t="s">
        <v>461</v>
      </c>
      <c r="G127" s="39"/>
      <c r="H127" s="39"/>
      <c r="I127" s="267"/>
      <c r="J127" s="39"/>
      <c r="K127" s="39"/>
      <c r="L127" s="43"/>
      <c r="M127" s="268"/>
      <c r="N127" s="269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381</v>
      </c>
      <c r="AU127" s="16" t="s">
        <v>82</v>
      </c>
    </row>
    <row r="128" s="2" customFormat="1" ht="16.5" customHeight="1">
      <c r="A128" s="37"/>
      <c r="B128" s="38"/>
      <c r="C128" s="226" t="s">
        <v>82</v>
      </c>
      <c r="D128" s="226" t="s">
        <v>184</v>
      </c>
      <c r="E128" s="227" t="s">
        <v>462</v>
      </c>
      <c r="F128" s="228" t="s">
        <v>463</v>
      </c>
      <c r="G128" s="229" t="s">
        <v>458</v>
      </c>
      <c r="H128" s="230">
        <v>1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38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459</v>
      </c>
      <c r="AT128" s="238" t="s">
        <v>184</v>
      </c>
      <c r="AU128" s="238" t="s">
        <v>82</v>
      </c>
      <c r="AY128" s="16" t="s">
        <v>182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459</v>
      </c>
      <c r="BM128" s="238" t="s">
        <v>464</v>
      </c>
    </row>
    <row r="129" s="2" customFormat="1">
      <c r="A129" s="37"/>
      <c r="B129" s="38"/>
      <c r="C129" s="39"/>
      <c r="D129" s="242" t="s">
        <v>381</v>
      </c>
      <c r="E129" s="39"/>
      <c r="F129" s="266" t="s">
        <v>465</v>
      </c>
      <c r="G129" s="39"/>
      <c r="H129" s="39"/>
      <c r="I129" s="267"/>
      <c r="J129" s="39"/>
      <c r="K129" s="39"/>
      <c r="L129" s="43"/>
      <c r="M129" s="268"/>
      <c r="N129" s="269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381</v>
      </c>
      <c r="AU129" s="16" t="s">
        <v>82</v>
      </c>
    </row>
    <row r="130" s="12" customFormat="1" ht="22.8" customHeight="1">
      <c r="A130" s="12"/>
      <c r="B130" s="210"/>
      <c r="C130" s="211"/>
      <c r="D130" s="212" t="s">
        <v>72</v>
      </c>
      <c r="E130" s="224" t="s">
        <v>466</v>
      </c>
      <c r="F130" s="224" t="s">
        <v>467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SUM(P131:P137)</f>
        <v>0</v>
      </c>
      <c r="Q130" s="218"/>
      <c r="R130" s="219">
        <f>SUM(R131:R137)</f>
        <v>0</v>
      </c>
      <c r="S130" s="218"/>
      <c r="T130" s="220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203</v>
      </c>
      <c r="AT130" s="222" t="s">
        <v>72</v>
      </c>
      <c r="AU130" s="222" t="s">
        <v>80</v>
      </c>
      <c r="AY130" s="221" t="s">
        <v>182</v>
      </c>
      <c r="BK130" s="223">
        <f>SUM(BK131:BK137)</f>
        <v>0</v>
      </c>
    </row>
    <row r="131" s="2" customFormat="1" ht="16.5" customHeight="1">
      <c r="A131" s="37"/>
      <c r="B131" s="38"/>
      <c r="C131" s="226" t="s">
        <v>195</v>
      </c>
      <c r="D131" s="226" t="s">
        <v>184</v>
      </c>
      <c r="E131" s="227" t="s">
        <v>468</v>
      </c>
      <c r="F131" s="228" t="s">
        <v>467</v>
      </c>
      <c r="G131" s="229" t="s">
        <v>458</v>
      </c>
      <c r="H131" s="230">
        <v>1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38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188</v>
      </c>
      <c r="AT131" s="238" t="s">
        <v>184</v>
      </c>
      <c r="AU131" s="238" t="s">
        <v>82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188</v>
      </c>
      <c r="BM131" s="238" t="s">
        <v>469</v>
      </c>
    </row>
    <row r="132" s="2" customFormat="1" ht="16.5" customHeight="1">
      <c r="A132" s="37"/>
      <c r="B132" s="38"/>
      <c r="C132" s="226" t="s">
        <v>188</v>
      </c>
      <c r="D132" s="226" t="s">
        <v>184</v>
      </c>
      <c r="E132" s="227" t="s">
        <v>470</v>
      </c>
      <c r="F132" s="228" t="s">
        <v>471</v>
      </c>
      <c r="G132" s="229" t="s">
        <v>458</v>
      </c>
      <c r="H132" s="230">
        <v>1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459</v>
      </c>
      <c r="AT132" s="238" t="s">
        <v>184</v>
      </c>
      <c r="AU132" s="238" t="s">
        <v>82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459</v>
      </c>
      <c r="BM132" s="238" t="s">
        <v>472</v>
      </c>
    </row>
    <row r="133" s="2" customFormat="1" ht="16.5" customHeight="1">
      <c r="A133" s="37"/>
      <c r="B133" s="38"/>
      <c r="C133" s="226" t="s">
        <v>203</v>
      </c>
      <c r="D133" s="226" t="s">
        <v>184</v>
      </c>
      <c r="E133" s="227" t="s">
        <v>473</v>
      </c>
      <c r="F133" s="228" t="s">
        <v>474</v>
      </c>
      <c r="G133" s="229" t="s">
        <v>458</v>
      </c>
      <c r="H133" s="230">
        <v>1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38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459</v>
      </c>
      <c r="AT133" s="238" t="s">
        <v>184</v>
      </c>
      <c r="AU133" s="238" t="s">
        <v>82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459</v>
      </c>
      <c r="BM133" s="238" t="s">
        <v>475</v>
      </c>
    </row>
    <row r="134" s="2" customFormat="1">
      <c r="A134" s="37"/>
      <c r="B134" s="38"/>
      <c r="C134" s="39"/>
      <c r="D134" s="242" t="s">
        <v>381</v>
      </c>
      <c r="E134" s="39"/>
      <c r="F134" s="266" t="s">
        <v>476</v>
      </c>
      <c r="G134" s="39"/>
      <c r="H134" s="39"/>
      <c r="I134" s="267"/>
      <c r="J134" s="39"/>
      <c r="K134" s="39"/>
      <c r="L134" s="43"/>
      <c r="M134" s="268"/>
      <c r="N134" s="269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381</v>
      </c>
      <c r="AU134" s="16" t="s">
        <v>82</v>
      </c>
    </row>
    <row r="135" s="2" customFormat="1" ht="16.5" customHeight="1">
      <c r="A135" s="37"/>
      <c r="B135" s="38"/>
      <c r="C135" s="226" t="s">
        <v>207</v>
      </c>
      <c r="D135" s="226" t="s">
        <v>184</v>
      </c>
      <c r="E135" s="227" t="s">
        <v>477</v>
      </c>
      <c r="F135" s="228" t="s">
        <v>478</v>
      </c>
      <c r="G135" s="229" t="s">
        <v>458</v>
      </c>
      <c r="H135" s="230">
        <v>1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38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188</v>
      </c>
      <c r="AT135" s="238" t="s">
        <v>184</v>
      </c>
      <c r="AU135" s="238" t="s">
        <v>82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188</v>
      </c>
      <c r="BM135" s="238" t="s">
        <v>479</v>
      </c>
    </row>
    <row r="136" s="2" customFormat="1" ht="16.5" customHeight="1">
      <c r="A136" s="37"/>
      <c r="B136" s="38"/>
      <c r="C136" s="226" t="s">
        <v>211</v>
      </c>
      <c r="D136" s="226" t="s">
        <v>184</v>
      </c>
      <c r="E136" s="227" t="s">
        <v>480</v>
      </c>
      <c r="F136" s="228" t="s">
        <v>481</v>
      </c>
      <c r="G136" s="229" t="s">
        <v>458</v>
      </c>
      <c r="H136" s="230">
        <v>1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38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188</v>
      </c>
      <c r="AT136" s="238" t="s">
        <v>184</v>
      </c>
      <c r="AU136" s="238" t="s">
        <v>82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188</v>
      </c>
      <c r="BM136" s="238" t="s">
        <v>482</v>
      </c>
    </row>
    <row r="137" s="2" customFormat="1" ht="16.5" customHeight="1">
      <c r="A137" s="37"/>
      <c r="B137" s="38"/>
      <c r="C137" s="226" t="s">
        <v>217</v>
      </c>
      <c r="D137" s="226" t="s">
        <v>184</v>
      </c>
      <c r="E137" s="227" t="s">
        <v>483</v>
      </c>
      <c r="F137" s="228" t="s">
        <v>484</v>
      </c>
      <c r="G137" s="229" t="s">
        <v>458</v>
      </c>
      <c r="H137" s="230">
        <v>1</v>
      </c>
      <c r="I137" s="231"/>
      <c r="J137" s="232">
        <f>ROUND(I137*H137,2)</f>
        <v>0</v>
      </c>
      <c r="K137" s="233"/>
      <c r="L137" s="43"/>
      <c r="M137" s="270" t="s">
        <v>1</v>
      </c>
      <c r="N137" s="271" t="s">
        <v>38</v>
      </c>
      <c r="O137" s="272"/>
      <c r="P137" s="273">
        <f>O137*H137</f>
        <v>0</v>
      </c>
      <c r="Q137" s="273">
        <v>0</v>
      </c>
      <c r="R137" s="273">
        <f>Q137*H137</f>
        <v>0</v>
      </c>
      <c r="S137" s="273">
        <v>0</v>
      </c>
      <c r="T137" s="27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459</v>
      </c>
      <c r="AT137" s="238" t="s">
        <v>184</v>
      </c>
      <c r="AU137" s="238" t="s">
        <v>82</v>
      </c>
      <c r="AY137" s="16" t="s">
        <v>182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80</v>
      </c>
      <c r="BK137" s="239">
        <f>ROUND(I137*H137,2)</f>
        <v>0</v>
      </c>
      <c r="BL137" s="16" t="s">
        <v>459</v>
      </c>
      <c r="BM137" s="238" t="s">
        <v>485</v>
      </c>
    </row>
    <row r="138" s="2" customFormat="1" ht="6.96" customHeight="1">
      <c r="A138" s="37"/>
      <c r="B138" s="65"/>
      <c r="C138" s="66"/>
      <c r="D138" s="66"/>
      <c r="E138" s="66"/>
      <c r="F138" s="66"/>
      <c r="G138" s="66"/>
      <c r="H138" s="66"/>
      <c r="I138" s="66"/>
      <c r="J138" s="66"/>
      <c r="K138" s="66"/>
      <c r="L138" s="43"/>
      <c r="M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</sheetData>
  <sheetProtection sheet="1" autoFilter="0" formatColumns="0" formatRows="0" objects="1" scenarios="1" spinCount="100000" saltValue="U89WqjfiIDy+xnlDe5TN8ju3Ymk9AQ1tmSh1LVP+Q0wyJAk0ljzngbGznI/ymkFBUUlDoQ9z+T1HTDR8rrcZVQ==" hashValue="aFnxeSiasJbPCUGk6JUfdCMsEgF784syI5CGsjVCQHdTiF8/pZ3m6IPiIl2H4Gchtcd2DqCy6jHYeg7KSMlPng==" algorithmName="SHA-512" password="CC35"/>
  <autoFilter ref="C122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hidden="1" s="1" customFormat="1" ht="24.96" customHeight="1">
      <c r="B4" s="19"/>
      <c r="D4" s="147" t="s">
        <v>145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propustků na TU 1611</v>
      </c>
      <c r="F7" s="149"/>
      <c r="G7" s="149"/>
      <c r="H7" s="149"/>
      <c r="L7" s="19"/>
    </row>
    <row r="8" hidden="1" s="1" customFormat="1" ht="12" customHeight="1">
      <c r="B8" s="19"/>
      <c r="D8" s="149" t="s">
        <v>146</v>
      </c>
      <c r="L8" s="19"/>
    </row>
    <row r="9" hidden="1" s="2" customFormat="1" ht="16.5" customHeight="1">
      <c r="A9" s="37"/>
      <c r="B9" s="43"/>
      <c r="C9" s="37"/>
      <c r="D9" s="37"/>
      <c r="E9" s="150" t="s">
        <v>486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148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487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12. 8. 2022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ROUND(J127,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ROUND((SUM(BE127:BE151)),  2)</f>
        <v>0</v>
      </c>
      <c r="G35" s="37"/>
      <c r="H35" s="37"/>
      <c r="I35" s="163">
        <v>0.20999999999999999</v>
      </c>
      <c r="J35" s="162">
        <f>ROUND(((SUM(BE127:BE151))*I35),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39</v>
      </c>
      <c r="F36" s="162">
        <f>ROUND((SUM(BF127:BF151)),  2)</f>
        <v>0</v>
      </c>
      <c r="G36" s="37"/>
      <c r="H36" s="37"/>
      <c r="I36" s="163">
        <v>0.14999999999999999</v>
      </c>
      <c r="J36" s="162">
        <f>ROUND(((SUM(BF127:BF151))*I36),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ROUND((SUM(BG127:BG151)),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ROUND((SUM(BH127:BH151)),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ROUND((SUM(BI127:BI151)),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propustků na TU 1611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486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148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2022/08/2.1/SO 02 - Stavební část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12. 8. 2022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151</v>
      </c>
      <c r="D96" s="184"/>
      <c r="E96" s="184"/>
      <c r="F96" s="184"/>
      <c r="G96" s="184"/>
      <c r="H96" s="184"/>
      <c r="I96" s="184"/>
      <c r="J96" s="185" t="s">
        <v>152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153</v>
      </c>
      <c r="D98" s="39"/>
      <c r="E98" s="39"/>
      <c r="F98" s="39"/>
      <c r="G98" s="39"/>
      <c r="H98" s="39"/>
      <c r="I98" s="39"/>
      <c r="J98" s="109">
        <f>J127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154</v>
      </c>
    </row>
    <row r="99" hidden="1" s="9" customFormat="1" ht="24.96" customHeight="1">
      <c r="A99" s="9"/>
      <c r="B99" s="187"/>
      <c r="C99" s="188"/>
      <c r="D99" s="189" t="s">
        <v>155</v>
      </c>
      <c r="E99" s="190"/>
      <c r="F99" s="190"/>
      <c r="G99" s="190"/>
      <c r="H99" s="190"/>
      <c r="I99" s="190"/>
      <c r="J99" s="191">
        <f>J128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156</v>
      </c>
      <c r="E100" s="195"/>
      <c r="F100" s="195"/>
      <c r="G100" s="195"/>
      <c r="H100" s="195"/>
      <c r="I100" s="195"/>
      <c r="J100" s="196">
        <f>J129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3"/>
      <c r="C101" s="132"/>
      <c r="D101" s="194" t="s">
        <v>157</v>
      </c>
      <c r="E101" s="195"/>
      <c r="F101" s="195"/>
      <c r="G101" s="195"/>
      <c r="H101" s="195"/>
      <c r="I101" s="195"/>
      <c r="J101" s="196">
        <f>J138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3"/>
      <c r="C102" s="132"/>
      <c r="D102" s="194" t="s">
        <v>159</v>
      </c>
      <c r="E102" s="195"/>
      <c r="F102" s="195"/>
      <c r="G102" s="195"/>
      <c r="H102" s="195"/>
      <c r="I102" s="195"/>
      <c r="J102" s="196">
        <f>J142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3"/>
      <c r="C103" s="132"/>
      <c r="D103" s="194" t="s">
        <v>334</v>
      </c>
      <c r="E103" s="195"/>
      <c r="F103" s="195"/>
      <c r="G103" s="195"/>
      <c r="H103" s="195"/>
      <c r="I103" s="195"/>
      <c r="J103" s="196">
        <f>J143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3"/>
      <c r="C104" s="132"/>
      <c r="D104" s="194" t="s">
        <v>488</v>
      </c>
      <c r="E104" s="195"/>
      <c r="F104" s="195"/>
      <c r="G104" s="195"/>
      <c r="H104" s="195"/>
      <c r="I104" s="195"/>
      <c r="J104" s="196">
        <f>J147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3"/>
      <c r="C105" s="132"/>
      <c r="D105" s="194" t="s">
        <v>162</v>
      </c>
      <c r="E105" s="195"/>
      <c r="F105" s="195"/>
      <c r="G105" s="195"/>
      <c r="H105" s="195"/>
      <c r="I105" s="195"/>
      <c r="J105" s="196">
        <f>J150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hidden="1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hidden="1"/>
    <row r="109" hidden="1"/>
    <row r="110" hidden="1"/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167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2" t="str">
        <f>E7</f>
        <v>Oprava propustků na TU 1611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0"/>
      <c r="C116" s="31" t="s">
        <v>146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2" customFormat="1" ht="16.5" customHeight="1">
      <c r="A117" s="37"/>
      <c r="B117" s="38"/>
      <c r="C117" s="39"/>
      <c r="D117" s="39"/>
      <c r="E117" s="182" t="s">
        <v>486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148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E11</f>
        <v>2022/08/2.1/SO 02 - Stavební část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F14</f>
        <v xml:space="preserve"> </v>
      </c>
      <c r="G121" s="39"/>
      <c r="H121" s="39"/>
      <c r="I121" s="31" t="s">
        <v>22</v>
      </c>
      <c r="J121" s="78" t="str">
        <f>IF(J14="","",J14)</f>
        <v>12. 8. 2022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E17</f>
        <v xml:space="preserve"> </v>
      </c>
      <c r="G123" s="39"/>
      <c r="H123" s="39"/>
      <c r="I123" s="31" t="s">
        <v>29</v>
      </c>
      <c r="J123" s="35" t="str">
        <f>E23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27</v>
      </c>
      <c r="D124" s="39"/>
      <c r="E124" s="39"/>
      <c r="F124" s="26" t="str">
        <f>IF(E20="","",E20)</f>
        <v>Vyplň údaj</v>
      </c>
      <c r="G124" s="39"/>
      <c r="H124" s="39"/>
      <c r="I124" s="31" t="s">
        <v>31</v>
      </c>
      <c r="J124" s="35" t="str">
        <f>E26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8"/>
      <c r="B126" s="199"/>
      <c r="C126" s="200" t="s">
        <v>168</v>
      </c>
      <c r="D126" s="201" t="s">
        <v>58</v>
      </c>
      <c r="E126" s="201" t="s">
        <v>54</v>
      </c>
      <c r="F126" s="201" t="s">
        <v>55</v>
      </c>
      <c r="G126" s="201" t="s">
        <v>169</v>
      </c>
      <c r="H126" s="201" t="s">
        <v>170</v>
      </c>
      <c r="I126" s="201" t="s">
        <v>171</v>
      </c>
      <c r="J126" s="202" t="s">
        <v>152</v>
      </c>
      <c r="K126" s="203" t="s">
        <v>172</v>
      </c>
      <c r="L126" s="204"/>
      <c r="M126" s="99" t="s">
        <v>1</v>
      </c>
      <c r="N126" s="100" t="s">
        <v>37</v>
      </c>
      <c r="O126" s="100" t="s">
        <v>173</v>
      </c>
      <c r="P126" s="100" t="s">
        <v>174</v>
      </c>
      <c r="Q126" s="100" t="s">
        <v>175</v>
      </c>
      <c r="R126" s="100" t="s">
        <v>176</v>
      </c>
      <c r="S126" s="100" t="s">
        <v>177</v>
      </c>
      <c r="T126" s="101" t="s">
        <v>178</v>
      </c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</row>
    <row r="127" s="2" customFormat="1" ht="22.8" customHeight="1">
      <c r="A127" s="37"/>
      <c r="B127" s="38"/>
      <c r="C127" s="106" t="s">
        <v>179</v>
      </c>
      <c r="D127" s="39"/>
      <c r="E127" s="39"/>
      <c r="F127" s="39"/>
      <c r="G127" s="39"/>
      <c r="H127" s="39"/>
      <c r="I127" s="39"/>
      <c r="J127" s="205">
        <f>BK127</f>
        <v>0</v>
      </c>
      <c r="K127" s="39"/>
      <c r="L127" s="43"/>
      <c r="M127" s="102"/>
      <c r="N127" s="206"/>
      <c r="O127" s="103"/>
      <c r="P127" s="207">
        <f>P128</f>
        <v>0</v>
      </c>
      <c r="Q127" s="103"/>
      <c r="R127" s="207">
        <f>R128</f>
        <v>5.1551084599999992</v>
      </c>
      <c r="S127" s="103"/>
      <c r="T127" s="208">
        <f>T128</f>
        <v>0.38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72</v>
      </c>
      <c r="AU127" s="16" t="s">
        <v>154</v>
      </c>
      <c r="BK127" s="209">
        <f>BK128</f>
        <v>0</v>
      </c>
    </row>
    <row r="128" s="12" customFormat="1" ht="25.92" customHeight="1">
      <c r="A128" s="12"/>
      <c r="B128" s="210"/>
      <c r="C128" s="211"/>
      <c r="D128" s="212" t="s">
        <v>72</v>
      </c>
      <c r="E128" s="213" t="s">
        <v>180</v>
      </c>
      <c r="F128" s="213" t="s">
        <v>181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P129+P138+P142+P143+P147+P150</f>
        <v>0</v>
      </c>
      <c r="Q128" s="218"/>
      <c r="R128" s="219">
        <f>R129+R138+R142+R143+R147+R150</f>
        <v>5.1551084599999992</v>
      </c>
      <c r="S128" s="218"/>
      <c r="T128" s="220">
        <f>T129+T138+T142+T143+T147+T150</f>
        <v>0.38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72</v>
      </c>
      <c r="AU128" s="222" t="s">
        <v>73</v>
      </c>
      <c r="AY128" s="221" t="s">
        <v>182</v>
      </c>
      <c r="BK128" s="223">
        <f>BK129+BK138+BK142+BK143+BK147+BK150</f>
        <v>0</v>
      </c>
    </row>
    <row r="129" s="12" customFormat="1" ht="22.8" customHeight="1">
      <c r="A129" s="12"/>
      <c r="B129" s="210"/>
      <c r="C129" s="211"/>
      <c r="D129" s="212" t="s">
        <v>72</v>
      </c>
      <c r="E129" s="224" t="s">
        <v>80</v>
      </c>
      <c r="F129" s="224" t="s">
        <v>183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SUM(P130:P137)</f>
        <v>0</v>
      </c>
      <c r="Q129" s="218"/>
      <c r="R129" s="219">
        <f>SUM(R130:R137)</f>
        <v>0.00041999999999999996</v>
      </c>
      <c r="S129" s="218"/>
      <c r="T129" s="220">
        <f>SUM(T130:T137)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80</v>
      </c>
      <c r="AT129" s="222" t="s">
        <v>72</v>
      </c>
      <c r="AU129" s="222" t="s">
        <v>80</v>
      </c>
      <c r="AY129" s="221" t="s">
        <v>182</v>
      </c>
      <c r="BK129" s="223">
        <f>SUM(BK130:BK137)</f>
        <v>0</v>
      </c>
    </row>
    <row r="130" s="2" customFormat="1" ht="33" customHeight="1">
      <c r="A130" s="37"/>
      <c r="B130" s="38"/>
      <c r="C130" s="226" t="s">
        <v>80</v>
      </c>
      <c r="D130" s="226" t="s">
        <v>184</v>
      </c>
      <c r="E130" s="227" t="s">
        <v>489</v>
      </c>
      <c r="F130" s="228" t="s">
        <v>490</v>
      </c>
      <c r="G130" s="229" t="s">
        <v>187</v>
      </c>
      <c r="H130" s="230">
        <v>6</v>
      </c>
      <c r="I130" s="231"/>
      <c r="J130" s="232">
        <f>ROUND(I130*H130,2)</f>
        <v>0</v>
      </c>
      <c r="K130" s="233"/>
      <c r="L130" s="43"/>
      <c r="M130" s="234" t="s">
        <v>1</v>
      </c>
      <c r="N130" s="235" t="s">
        <v>38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188</v>
      </c>
      <c r="AT130" s="238" t="s">
        <v>184</v>
      </c>
      <c r="AU130" s="238" t="s">
        <v>82</v>
      </c>
      <c r="AY130" s="16" t="s">
        <v>182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80</v>
      </c>
      <c r="BK130" s="239">
        <f>ROUND(I130*H130,2)</f>
        <v>0</v>
      </c>
      <c r="BL130" s="16" t="s">
        <v>188</v>
      </c>
      <c r="BM130" s="238" t="s">
        <v>491</v>
      </c>
    </row>
    <row r="131" s="2" customFormat="1" ht="37.8" customHeight="1">
      <c r="A131" s="37"/>
      <c r="B131" s="38"/>
      <c r="C131" s="226" t="s">
        <v>82</v>
      </c>
      <c r="D131" s="226" t="s">
        <v>184</v>
      </c>
      <c r="E131" s="227" t="s">
        <v>492</v>
      </c>
      <c r="F131" s="228" t="s">
        <v>493</v>
      </c>
      <c r="G131" s="229" t="s">
        <v>187</v>
      </c>
      <c r="H131" s="230">
        <v>6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38</v>
      </c>
      <c r="O131" s="90"/>
      <c r="P131" s="236">
        <f>O131*H131</f>
        <v>0</v>
      </c>
      <c r="Q131" s="236">
        <v>6.9999999999999994E-05</v>
      </c>
      <c r="R131" s="236">
        <f>Q131*H131</f>
        <v>0.00041999999999999996</v>
      </c>
      <c r="S131" s="236">
        <v>0</v>
      </c>
      <c r="T131" s="23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188</v>
      </c>
      <c r="AT131" s="238" t="s">
        <v>184</v>
      </c>
      <c r="AU131" s="238" t="s">
        <v>82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188</v>
      </c>
      <c r="BM131" s="238" t="s">
        <v>494</v>
      </c>
    </row>
    <row r="132" s="2" customFormat="1" ht="33" customHeight="1">
      <c r="A132" s="37"/>
      <c r="B132" s="38"/>
      <c r="C132" s="226" t="s">
        <v>195</v>
      </c>
      <c r="D132" s="226" t="s">
        <v>184</v>
      </c>
      <c r="E132" s="227" t="s">
        <v>495</v>
      </c>
      <c r="F132" s="228" t="s">
        <v>496</v>
      </c>
      <c r="G132" s="229" t="s">
        <v>187</v>
      </c>
      <c r="H132" s="230">
        <v>4.5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188</v>
      </c>
      <c r="AT132" s="238" t="s">
        <v>184</v>
      </c>
      <c r="AU132" s="238" t="s">
        <v>82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188</v>
      </c>
      <c r="BM132" s="238" t="s">
        <v>497</v>
      </c>
    </row>
    <row r="133" s="13" customFormat="1">
      <c r="A133" s="13"/>
      <c r="B133" s="240"/>
      <c r="C133" s="241"/>
      <c r="D133" s="242" t="s">
        <v>190</v>
      </c>
      <c r="E133" s="243" t="s">
        <v>1</v>
      </c>
      <c r="F133" s="244" t="s">
        <v>498</v>
      </c>
      <c r="G133" s="241"/>
      <c r="H133" s="245">
        <v>4.5</v>
      </c>
      <c r="I133" s="246"/>
      <c r="J133" s="241"/>
      <c r="K133" s="241"/>
      <c r="L133" s="247"/>
      <c r="M133" s="248"/>
      <c r="N133" s="249"/>
      <c r="O133" s="249"/>
      <c r="P133" s="249"/>
      <c r="Q133" s="249"/>
      <c r="R133" s="249"/>
      <c r="S133" s="249"/>
      <c r="T133" s="25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1" t="s">
        <v>190</v>
      </c>
      <c r="AU133" s="251" t="s">
        <v>82</v>
      </c>
      <c r="AV133" s="13" t="s">
        <v>82</v>
      </c>
      <c r="AW133" s="13" t="s">
        <v>30</v>
      </c>
      <c r="AX133" s="13" t="s">
        <v>80</v>
      </c>
      <c r="AY133" s="251" t="s">
        <v>182</v>
      </c>
    </row>
    <row r="134" s="2" customFormat="1" ht="24.15" customHeight="1">
      <c r="A134" s="37"/>
      <c r="B134" s="38"/>
      <c r="C134" s="226" t="s">
        <v>188</v>
      </c>
      <c r="D134" s="226" t="s">
        <v>184</v>
      </c>
      <c r="E134" s="227" t="s">
        <v>499</v>
      </c>
      <c r="F134" s="228" t="s">
        <v>500</v>
      </c>
      <c r="G134" s="229" t="s">
        <v>187</v>
      </c>
      <c r="H134" s="230">
        <v>6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38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188</v>
      </c>
      <c r="AT134" s="238" t="s">
        <v>184</v>
      </c>
      <c r="AU134" s="238" t="s">
        <v>82</v>
      </c>
      <c r="AY134" s="16" t="s">
        <v>182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80</v>
      </c>
      <c r="BK134" s="239">
        <f>ROUND(I134*H134,2)</f>
        <v>0</v>
      </c>
      <c r="BL134" s="16" t="s">
        <v>188</v>
      </c>
      <c r="BM134" s="238" t="s">
        <v>501</v>
      </c>
    </row>
    <row r="135" s="2" customFormat="1" ht="16.5" customHeight="1">
      <c r="A135" s="37"/>
      <c r="B135" s="38"/>
      <c r="C135" s="226" t="s">
        <v>203</v>
      </c>
      <c r="D135" s="226" t="s">
        <v>184</v>
      </c>
      <c r="E135" s="227" t="s">
        <v>502</v>
      </c>
      <c r="F135" s="228" t="s">
        <v>503</v>
      </c>
      <c r="G135" s="229" t="s">
        <v>187</v>
      </c>
      <c r="H135" s="230">
        <v>2</v>
      </c>
      <c r="I135" s="231"/>
      <c r="J135" s="232">
        <f>ROUND(I135*H135,2)</f>
        <v>0</v>
      </c>
      <c r="K135" s="233"/>
      <c r="L135" s="43"/>
      <c r="M135" s="234" t="s">
        <v>1</v>
      </c>
      <c r="N135" s="235" t="s">
        <v>38</v>
      </c>
      <c r="O135" s="90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8" t="s">
        <v>188</v>
      </c>
      <c r="AT135" s="238" t="s">
        <v>184</v>
      </c>
      <c r="AU135" s="238" t="s">
        <v>82</v>
      </c>
      <c r="AY135" s="16" t="s">
        <v>182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6" t="s">
        <v>80</v>
      </c>
      <c r="BK135" s="239">
        <f>ROUND(I135*H135,2)</f>
        <v>0</v>
      </c>
      <c r="BL135" s="16" t="s">
        <v>188</v>
      </c>
      <c r="BM135" s="238" t="s">
        <v>504</v>
      </c>
    </row>
    <row r="136" s="2" customFormat="1" ht="16.5" customHeight="1">
      <c r="A136" s="37"/>
      <c r="B136" s="38"/>
      <c r="C136" s="252" t="s">
        <v>207</v>
      </c>
      <c r="D136" s="252" t="s">
        <v>254</v>
      </c>
      <c r="E136" s="253" t="s">
        <v>505</v>
      </c>
      <c r="F136" s="254" t="s">
        <v>506</v>
      </c>
      <c r="G136" s="255" t="s">
        <v>279</v>
      </c>
      <c r="H136" s="256">
        <v>0</v>
      </c>
      <c r="I136" s="257"/>
      <c r="J136" s="258">
        <f>ROUND(I136*H136,2)</f>
        <v>0</v>
      </c>
      <c r="K136" s="259"/>
      <c r="L136" s="260"/>
      <c r="M136" s="261" t="s">
        <v>1</v>
      </c>
      <c r="N136" s="262" t="s">
        <v>38</v>
      </c>
      <c r="O136" s="90"/>
      <c r="P136" s="236">
        <f>O136*H136</f>
        <v>0</v>
      </c>
      <c r="Q136" s="236">
        <v>1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217</v>
      </c>
      <c r="AT136" s="238" t="s">
        <v>254</v>
      </c>
      <c r="AU136" s="238" t="s">
        <v>82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188</v>
      </c>
      <c r="BM136" s="238" t="s">
        <v>507</v>
      </c>
    </row>
    <row r="137" s="2" customFormat="1" ht="24.15" customHeight="1">
      <c r="A137" s="37"/>
      <c r="B137" s="38"/>
      <c r="C137" s="226" t="s">
        <v>211</v>
      </c>
      <c r="D137" s="226" t="s">
        <v>184</v>
      </c>
      <c r="E137" s="227" t="s">
        <v>508</v>
      </c>
      <c r="F137" s="228" t="s">
        <v>509</v>
      </c>
      <c r="G137" s="229" t="s">
        <v>214</v>
      </c>
      <c r="H137" s="230">
        <v>20</v>
      </c>
      <c r="I137" s="231"/>
      <c r="J137" s="232">
        <f>ROUND(I137*H137,2)</f>
        <v>0</v>
      </c>
      <c r="K137" s="233"/>
      <c r="L137" s="43"/>
      <c r="M137" s="234" t="s">
        <v>1</v>
      </c>
      <c r="N137" s="235" t="s">
        <v>38</v>
      </c>
      <c r="O137" s="90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188</v>
      </c>
      <c r="AT137" s="238" t="s">
        <v>184</v>
      </c>
      <c r="AU137" s="238" t="s">
        <v>82</v>
      </c>
      <c r="AY137" s="16" t="s">
        <v>182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80</v>
      </c>
      <c r="BK137" s="239">
        <f>ROUND(I137*H137,2)</f>
        <v>0</v>
      </c>
      <c r="BL137" s="16" t="s">
        <v>188</v>
      </c>
      <c r="BM137" s="238" t="s">
        <v>510</v>
      </c>
    </row>
    <row r="138" s="12" customFormat="1" ht="22.8" customHeight="1">
      <c r="A138" s="12"/>
      <c r="B138" s="210"/>
      <c r="C138" s="211"/>
      <c r="D138" s="212" t="s">
        <v>72</v>
      </c>
      <c r="E138" s="224" t="s">
        <v>82</v>
      </c>
      <c r="F138" s="224" t="s">
        <v>216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SUM(P139:P141)</f>
        <v>0</v>
      </c>
      <c r="Q138" s="218"/>
      <c r="R138" s="219">
        <f>SUM(R139:R141)</f>
        <v>0.0033472000000000003</v>
      </c>
      <c r="S138" s="218"/>
      <c r="T138" s="220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80</v>
      </c>
      <c r="AT138" s="222" t="s">
        <v>72</v>
      </c>
      <c r="AU138" s="222" t="s">
        <v>80</v>
      </c>
      <c r="AY138" s="221" t="s">
        <v>182</v>
      </c>
      <c r="BK138" s="223">
        <f>SUM(BK139:BK141)</f>
        <v>0</v>
      </c>
    </row>
    <row r="139" s="2" customFormat="1" ht="24.15" customHeight="1">
      <c r="A139" s="37"/>
      <c r="B139" s="38"/>
      <c r="C139" s="226" t="s">
        <v>217</v>
      </c>
      <c r="D139" s="226" t="s">
        <v>184</v>
      </c>
      <c r="E139" s="227" t="s">
        <v>511</v>
      </c>
      <c r="F139" s="228" t="s">
        <v>512</v>
      </c>
      <c r="G139" s="229" t="s">
        <v>214</v>
      </c>
      <c r="H139" s="230">
        <v>0.64000000000000001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38</v>
      </c>
      <c r="O139" s="90"/>
      <c r="P139" s="236">
        <f>O139*H139</f>
        <v>0</v>
      </c>
      <c r="Q139" s="236">
        <v>0.0052300000000000003</v>
      </c>
      <c r="R139" s="236">
        <f>Q139*H139</f>
        <v>0.0033472000000000003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188</v>
      </c>
      <c r="AT139" s="238" t="s">
        <v>184</v>
      </c>
      <c r="AU139" s="238" t="s">
        <v>82</v>
      </c>
      <c r="AY139" s="16" t="s">
        <v>182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80</v>
      </c>
      <c r="BK139" s="239">
        <f>ROUND(I139*H139,2)</f>
        <v>0</v>
      </c>
      <c r="BL139" s="16" t="s">
        <v>188</v>
      </c>
      <c r="BM139" s="238" t="s">
        <v>513</v>
      </c>
    </row>
    <row r="140" s="13" customFormat="1">
      <c r="A140" s="13"/>
      <c r="B140" s="240"/>
      <c r="C140" s="241"/>
      <c r="D140" s="242" t="s">
        <v>190</v>
      </c>
      <c r="E140" s="243" t="s">
        <v>1</v>
      </c>
      <c r="F140" s="244" t="s">
        <v>514</v>
      </c>
      <c r="G140" s="241"/>
      <c r="H140" s="245">
        <v>0.64000000000000001</v>
      </c>
      <c r="I140" s="246"/>
      <c r="J140" s="241"/>
      <c r="K140" s="241"/>
      <c r="L140" s="247"/>
      <c r="M140" s="248"/>
      <c r="N140" s="249"/>
      <c r="O140" s="249"/>
      <c r="P140" s="249"/>
      <c r="Q140" s="249"/>
      <c r="R140" s="249"/>
      <c r="S140" s="249"/>
      <c r="T140" s="25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1" t="s">
        <v>190</v>
      </c>
      <c r="AU140" s="251" t="s">
        <v>82</v>
      </c>
      <c r="AV140" s="13" t="s">
        <v>82</v>
      </c>
      <c r="AW140" s="13" t="s">
        <v>30</v>
      </c>
      <c r="AX140" s="13" t="s">
        <v>80</v>
      </c>
      <c r="AY140" s="251" t="s">
        <v>182</v>
      </c>
    </row>
    <row r="141" s="2" customFormat="1" ht="24.15" customHeight="1">
      <c r="A141" s="37"/>
      <c r="B141" s="38"/>
      <c r="C141" s="226" t="s">
        <v>222</v>
      </c>
      <c r="D141" s="226" t="s">
        <v>184</v>
      </c>
      <c r="E141" s="227" t="s">
        <v>515</v>
      </c>
      <c r="F141" s="228" t="s">
        <v>516</v>
      </c>
      <c r="G141" s="229" t="s">
        <v>214</v>
      </c>
      <c r="H141" s="230">
        <v>0.64000000000000001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38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188</v>
      </c>
      <c r="AT141" s="238" t="s">
        <v>184</v>
      </c>
      <c r="AU141" s="238" t="s">
        <v>82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188</v>
      </c>
      <c r="BM141" s="238" t="s">
        <v>517</v>
      </c>
    </row>
    <row r="142" s="12" customFormat="1" ht="22.8" customHeight="1">
      <c r="A142" s="12"/>
      <c r="B142" s="210"/>
      <c r="C142" s="211"/>
      <c r="D142" s="212" t="s">
        <v>72</v>
      </c>
      <c r="E142" s="224" t="s">
        <v>188</v>
      </c>
      <c r="F142" s="224" t="s">
        <v>233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v>0</v>
      </c>
      <c r="Q142" s="218"/>
      <c r="R142" s="219">
        <v>0</v>
      </c>
      <c r="S142" s="218"/>
      <c r="T142" s="220"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80</v>
      </c>
      <c r="AT142" s="222" t="s">
        <v>72</v>
      </c>
      <c r="AU142" s="222" t="s">
        <v>80</v>
      </c>
      <c r="AY142" s="221" t="s">
        <v>182</v>
      </c>
      <c r="BK142" s="223">
        <v>0</v>
      </c>
    </row>
    <row r="143" s="12" customFormat="1" ht="22.8" customHeight="1">
      <c r="A143" s="12"/>
      <c r="B143" s="210"/>
      <c r="C143" s="211"/>
      <c r="D143" s="212" t="s">
        <v>72</v>
      </c>
      <c r="E143" s="224" t="s">
        <v>203</v>
      </c>
      <c r="F143" s="224" t="s">
        <v>335</v>
      </c>
      <c r="G143" s="211"/>
      <c r="H143" s="211"/>
      <c r="I143" s="214"/>
      <c r="J143" s="225">
        <f>BK143</f>
        <v>0</v>
      </c>
      <c r="K143" s="211"/>
      <c r="L143" s="216"/>
      <c r="M143" s="217"/>
      <c r="N143" s="218"/>
      <c r="O143" s="218"/>
      <c r="P143" s="219">
        <f>SUM(P144:P146)</f>
        <v>0</v>
      </c>
      <c r="Q143" s="218"/>
      <c r="R143" s="219">
        <f>SUM(R144:R146)</f>
        <v>1.8999999999999999</v>
      </c>
      <c r="S143" s="218"/>
      <c r="T143" s="220">
        <f>SUM(T144:T146)</f>
        <v>0.38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1" t="s">
        <v>80</v>
      </c>
      <c r="AT143" s="222" t="s">
        <v>72</v>
      </c>
      <c r="AU143" s="222" t="s">
        <v>80</v>
      </c>
      <c r="AY143" s="221" t="s">
        <v>182</v>
      </c>
      <c r="BK143" s="223">
        <f>SUM(BK144:BK146)</f>
        <v>0</v>
      </c>
    </row>
    <row r="144" s="2" customFormat="1" ht="16.5" customHeight="1">
      <c r="A144" s="37"/>
      <c r="B144" s="38"/>
      <c r="C144" s="226" t="s">
        <v>228</v>
      </c>
      <c r="D144" s="226" t="s">
        <v>184</v>
      </c>
      <c r="E144" s="227" t="s">
        <v>342</v>
      </c>
      <c r="F144" s="228" t="s">
        <v>343</v>
      </c>
      <c r="G144" s="229" t="s">
        <v>187</v>
      </c>
      <c r="H144" s="230">
        <v>1.8999999999999999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38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0.20000000000000001</v>
      </c>
      <c r="T144" s="237">
        <f>S144*H144</f>
        <v>0.38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188</v>
      </c>
      <c r="AT144" s="238" t="s">
        <v>184</v>
      </c>
      <c r="AU144" s="238" t="s">
        <v>82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188</v>
      </c>
      <c r="BM144" s="238" t="s">
        <v>518</v>
      </c>
    </row>
    <row r="145" s="2" customFormat="1" ht="21.75" customHeight="1">
      <c r="A145" s="37"/>
      <c r="B145" s="38"/>
      <c r="C145" s="252" t="s">
        <v>234</v>
      </c>
      <c r="D145" s="252" t="s">
        <v>254</v>
      </c>
      <c r="E145" s="253" t="s">
        <v>346</v>
      </c>
      <c r="F145" s="254" t="s">
        <v>347</v>
      </c>
      <c r="G145" s="255" t="s">
        <v>279</v>
      </c>
      <c r="H145" s="256">
        <v>1.8999999999999999</v>
      </c>
      <c r="I145" s="257"/>
      <c r="J145" s="258">
        <f>ROUND(I145*H145,2)</f>
        <v>0</v>
      </c>
      <c r="K145" s="259"/>
      <c r="L145" s="260"/>
      <c r="M145" s="261" t="s">
        <v>1</v>
      </c>
      <c r="N145" s="262" t="s">
        <v>38</v>
      </c>
      <c r="O145" s="90"/>
      <c r="P145" s="236">
        <f>O145*H145</f>
        <v>0</v>
      </c>
      <c r="Q145" s="236">
        <v>1</v>
      </c>
      <c r="R145" s="236">
        <f>Q145*H145</f>
        <v>1.8999999999999999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217</v>
      </c>
      <c r="AT145" s="238" t="s">
        <v>254</v>
      </c>
      <c r="AU145" s="238" t="s">
        <v>82</v>
      </c>
      <c r="AY145" s="16" t="s">
        <v>182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188</v>
      </c>
      <c r="BM145" s="238" t="s">
        <v>519</v>
      </c>
    </row>
    <row r="146" s="13" customFormat="1">
      <c r="A146" s="13"/>
      <c r="B146" s="240"/>
      <c r="C146" s="241"/>
      <c r="D146" s="242" t="s">
        <v>190</v>
      </c>
      <c r="E146" s="241"/>
      <c r="F146" s="244" t="s">
        <v>520</v>
      </c>
      <c r="G146" s="241"/>
      <c r="H146" s="245">
        <v>1.8999999999999999</v>
      </c>
      <c r="I146" s="246"/>
      <c r="J146" s="241"/>
      <c r="K146" s="241"/>
      <c r="L146" s="247"/>
      <c r="M146" s="248"/>
      <c r="N146" s="249"/>
      <c r="O146" s="249"/>
      <c r="P146" s="249"/>
      <c r="Q146" s="249"/>
      <c r="R146" s="249"/>
      <c r="S146" s="249"/>
      <c r="T146" s="25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1" t="s">
        <v>190</v>
      </c>
      <c r="AU146" s="251" t="s">
        <v>82</v>
      </c>
      <c r="AV146" s="13" t="s">
        <v>82</v>
      </c>
      <c r="AW146" s="13" t="s">
        <v>4</v>
      </c>
      <c r="AX146" s="13" t="s">
        <v>80</v>
      </c>
      <c r="AY146" s="251" t="s">
        <v>182</v>
      </c>
    </row>
    <row r="147" s="12" customFormat="1" ht="22.8" customHeight="1">
      <c r="A147" s="12"/>
      <c r="B147" s="210"/>
      <c r="C147" s="211"/>
      <c r="D147" s="212" t="s">
        <v>72</v>
      </c>
      <c r="E147" s="224" t="s">
        <v>217</v>
      </c>
      <c r="F147" s="224" t="s">
        <v>521</v>
      </c>
      <c r="G147" s="211"/>
      <c r="H147" s="211"/>
      <c r="I147" s="214"/>
      <c r="J147" s="225">
        <f>BK147</f>
        <v>0</v>
      </c>
      <c r="K147" s="211"/>
      <c r="L147" s="216"/>
      <c r="M147" s="217"/>
      <c r="N147" s="218"/>
      <c r="O147" s="218"/>
      <c r="P147" s="219">
        <f>SUM(P148:P149)</f>
        <v>0</v>
      </c>
      <c r="Q147" s="218"/>
      <c r="R147" s="219">
        <f>SUM(R148:R149)</f>
        <v>3.2513412599999998</v>
      </c>
      <c r="S147" s="218"/>
      <c r="T147" s="220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80</v>
      </c>
      <c r="AT147" s="222" t="s">
        <v>72</v>
      </c>
      <c r="AU147" s="222" t="s">
        <v>80</v>
      </c>
      <c r="AY147" s="221" t="s">
        <v>182</v>
      </c>
      <c r="BK147" s="223">
        <f>SUM(BK148:BK149)</f>
        <v>0</v>
      </c>
    </row>
    <row r="148" s="2" customFormat="1" ht="21.75" customHeight="1">
      <c r="A148" s="37"/>
      <c r="B148" s="38"/>
      <c r="C148" s="226" t="s">
        <v>239</v>
      </c>
      <c r="D148" s="226" t="s">
        <v>184</v>
      </c>
      <c r="E148" s="227" t="s">
        <v>522</v>
      </c>
      <c r="F148" s="228" t="s">
        <v>523</v>
      </c>
      <c r="G148" s="229" t="s">
        <v>187</v>
      </c>
      <c r="H148" s="230">
        <v>1.413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38</v>
      </c>
      <c r="O148" s="90"/>
      <c r="P148" s="236">
        <f>O148*H148</f>
        <v>0</v>
      </c>
      <c r="Q148" s="236">
        <v>2.3010199999999998</v>
      </c>
      <c r="R148" s="236">
        <f>Q148*H148</f>
        <v>3.2513412599999998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188</v>
      </c>
      <c r="AT148" s="238" t="s">
        <v>184</v>
      </c>
      <c r="AU148" s="238" t="s">
        <v>82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188</v>
      </c>
      <c r="BM148" s="238" t="s">
        <v>524</v>
      </c>
    </row>
    <row r="149" s="13" customFormat="1">
      <c r="A149" s="13"/>
      <c r="B149" s="240"/>
      <c r="C149" s="241"/>
      <c r="D149" s="242" t="s">
        <v>190</v>
      </c>
      <c r="E149" s="243" t="s">
        <v>1</v>
      </c>
      <c r="F149" s="244" t="s">
        <v>525</v>
      </c>
      <c r="G149" s="241"/>
      <c r="H149" s="245">
        <v>1.413</v>
      </c>
      <c r="I149" s="246"/>
      <c r="J149" s="241"/>
      <c r="K149" s="241"/>
      <c r="L149" s="247"/>
      <c r="M149" s="248"/>
      <c r="N149" s="249"/>
      <c r="O149" s="249"/>
      <c r="P149" s="249"/>
      <c r="Q149" s="249"/>
      <c r="R149" s="249"/>
      <c r="S149" s="249"/>
      <c r="T149" s="25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1" t="s">
        <v>190</v>
      </c>
      <c r="AU149" s="251" t="s">
        <v>82</v>
      </c>
      <c r="AV149" s="13" t="s">
        <v>82</v>
      </c>
      <c r="AW149" s="13" t="s">
        <v>30</v>
      </c>
      <c r="AX149" s="13" t="s">
        <v>80</v>
      </c>
      <c r="AY149" s="251" t="s">
        <v>182</v>
      </c>
    </row>
    <row r="150" s="12" customFormat="1" ht="22.8" customHeight="1">
      <c r="A150" s="12"/>
      <c r="B150" s="210"/>
      <c r="C150" s="211"/>
      <c r="D150" s="212" t="s">
        <v>72</v>
      </c>
      <c r="E150" s="224" t="s">
        <v>302</v>
      </c>
      <c r="F150" s="224" t="s">
        <v>303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P151</f>
        <v>0</v>
      </c>
      <c r="Q150" s="218"/>
      <c r="R150" s="219">
        <f>R151</f>
        <v>0</v>
      </c>
      <c r="S150" s="218"/>
      <c r="T150" s="220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80</v>
      </c>
      <c r="AT150" s="222" t="s">
        <v>72</v>
      </c>
      <c r="AU150" s="222" t="s">
        <v>80</v>
      </c>
      <c r="AY150" s="221" t="s">
        <v>182</v>
      </c>
      <c r="BK150" s="223">
        <f>BK151</f>
        <v>0</v>
      </c>
    </row>
    <row r="151" s="2" customFormat="1" ht="24.15" customHeight="1">
      <c r="A151" s="37"/>
      <c r="B151" s="38"/>
      <c r="C151" s="226" t="s">
        <v>244</v>
      </c>
      <c r="D151" s="226" t="s">
        <v>184</v>
      </c>
      <c r="E151" s="227" t="s">
        <v>305</v>
      </c>
      <c r="F151" s="228" t="s">
        <v>306</v>
      </c>
      <c r="G151" s="229" t="s">
        <v>279</v>
      </c>
      <c r="H151" s="230">
        <v>5.1550000000000002</v>
      </c>
      <c r="I151" s="231"/>
      <c r="J151" s="232">
        <f>ROUND(I151*H151,2)</f>
        <v>0</v>
      </c>
      <c r="K151" s="233"/>
      <c r="L151" s="43"/>
      <c r="M151" s="270" t="s">
        <v>1</v>
      </c>
      <c r="N151" s="271" t="s">
        <v>38</v>
      </c>
      <c r="O151" s="272"/>
      <c r="P151" s="273">
        <f>O151*H151</f>
        <v>0</v>
      </c>
      <c r="Q151" s="273">
        <v>0</v>
      </c>
      <c r="R151" s="273">
        <f>Q151*H151</f>
        <v>0</v>
      </c>
      <c r="S151" s="273">
        <v>0</v>
      </c>
      <c r="T151" s="27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8" t="s">
        <v>188</v>
      </c>
      <c r="AT151" s="238" t="s">
        <v>184</v>
      </c>
      <c r="AU151" s="238" t="s">
        <v>82</v>
      </c>
      <c r="AY151" s="16" t="s">
        <v>182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6" t="s">
        <v>80</v>
      </c>
      <c r="BK151" s="239">
        <f>ROUND(I151*H151,2)</f>
        <v>0</v>
      </c>
      <c r="BL151" s="16" t="s">
        <v>188</v>
      </c>
      <c r="BM151" s="238" t="s">
        <v>526</v>
      </c>
    </row>
    <row r="152" s="2" customFormat="1" ht="6.96" customHeight="1">
      <c r="A152" s="37"/>
      <c r="B152" s="65"/>
      <c r="C152" s="66"/>
      <c r="D152" s="66"/>
      <c r="E152" s="66"/>
      <c r="F152" s="66"/>
      <c r="G152" s="66"/>
      <c r="H152" s="66"/>
      <c r="I152" s="66"/>
      <c r="J152" s="66"/>
      <c r="K152" s="66"/>
      <c r="L152" s="43"/>
      <c r="M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</sheetData>
  <sheetProtection sheet="1" autoFilter="0" formatColumns="0" formatRows="0" objects="1" scenarios="1" spinCount="100000" saltValue="LoB6AqaYDQ9h/ARGqQurbFRAZykXJ9YG7vl1EnEazvIqBQj2N0jCZUVvRmASIeup3kf+TGriyg0c7M98ll77pw==" hashValue="m+YKXrMvzonzygp06DkxzdSBarTi9QQk0gXpihuXT6V/wzoy+3UneYqYBVFLxKCgOPaUkXrpEgYPikE9DQNstg==" algorithmName="SHA-512" password="CC35"/>
  <autoFilter ref="C126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hidden="1" s="1" customFormat="1" ht="24.96" customHeight="1">
      <c r="B4" s="19"/>
      <c r="D4" s="147" t="s">
        <v>145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propustků na TU 1611</v>
      </c>
      <c r="F7" s="149"/>
      <c r="G7" s="149"/>
      <c r="H7" s="149"/>
      <c r="L7" s="19"/>
    </row>
    <row r="8" hidden="1" s="1" customFormat="1" ht="12" customHeight="1">
      <c r="B8" s="19"/>
      <c r="D8" s="149" t="s">
        <v>146</v>
      </c>
      <c r="L8" s="19"/>
    </row>
    <row r="9" hidden="1" s="2" customFormat="1" ht="16.5" customHeight="1">
      <c r="A9" s="37"/>
      <c r="B9" s="43"/>
      <c r="C9" s="37"/>
      <c r="D9" s="37"/>
      <c r="E9" s="150" t="s">
        <v>486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148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527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12. 8. 2022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ROUND(J122,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ROUND((SUM(BE122:BE127)),  2)</f>
        <v>0</v>
      </c>
      <c r="G35" s="37"/>
      <c r="H35" s="37"/>
      <c r="I35" s="163">
        <v>0.20999999999999999</v>
      </c>
      <c r="J35" s="162">
        <f>ROUND(((SUM(BE122:BE127))*I35),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39</v>
      </c>
      <c r="F36" s="162">
        <f>ROUND((SUM(BF122:BF127)),  2)</f>
        <v>0</v>
      </c>
      <c r="G36" s="37"/>
      <c r="H36" s="37"/>
      <c r="I36" s="163">
        <v>0.14999999999999999</v>
      </c>
      <c r="J36" s="162">
        <f>ROUND(((SUM(BF122:BF127))*I36),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ROUND((SUM(BG122:BG127)),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ROUND((SUM(BH122:BH127)),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ROUND((SUM(BI122:BI127)),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propustků na TU 1611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486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148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2022/08/2.2/SO 02 - VRN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12. 8. 2022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151</v>
      </c>
      <c r="D96" s="184"/>
      <c r="E96" s="184"/>
      <c r="F96" s="184"/>
      <c r="G96" s="184"/>
      <c r="H96" s="184"/>
      <c r="I96" s="184"/>
      <c r="J96" s="185" t="s">
        <v>152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153</v>
      </c>
      <c r="D98" s="39"/>
      <c r="E98" s="39"/>
      <c r="F98" s="39"/>
      <c r="G98" s="39"/>
      <c r="H98" s="39"/>
      <c r="I98" s="39"/>
      <c r="J98" s="109">
        <f>J122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154</v>
      </c>
    </row>
    <row r="99" hidden="1" s="9" customFormat="1" ht="24.96" customHeight="1">
      <c r="A99" s="9"/>
      <c r="B99" s="187"/>
      <c r="C99" s="188"/>
      <c r="D99" s="189" t="s">
        <v>450</v>
      </c>
      <c r="E99" s="190"/>
      <c r="F99" s="190"/>
      <c r="G99" s="190"/>
      <c r="H99" s="190"/>
      <c r="I99" s="190"/>
      <c r="J99" s="191">
        <f>J123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452</v>
      </c>
      <c r="E100" s="195"/>
      <c r="F100" s="195"/>
      <c r="G100" s="195"/>
      <c r="H100" s="195"/>
      <c r="I100" s="195"/>
      <c r="J100" s="196">
        <f>J124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/>
    <row r="104" hidden="1"/>
    <row r="105" hidden="1"/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167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2" t="str">
        <f>E7</f>
        <v>Oprava propustků na TU 1611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0"/>
      <c r="C111" s="31" t="s">
        <v>146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="2" customFormat="1" ht="16.5" customHeight="1">
      <c r="A112" s="37"/>
      <c r="B112" s="38"/>
      <c r="C112" s="39"/>
      <c r="D112" s="39"/>
      <c r="E112" s="182" t="s">
        <v>486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148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E11</f>
        <v>2022/08/2.2/SO 02 - VRN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F14</f>
        <v xml:space="preserve"> </v>
      </c>
      <c r="G116" s="39"/>
      <c r="H116" s="39"/>
      <c r="I116" s="31" t="s">
        <v>22</v>
      </c>
      <c r="J116" s="78" t="str">
        <f>IF(J14="","",J14)</f>
        <v>12. 8. 2022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E17</f>
        <v xml:space="preserve"> </v>
      </c>
      <c r="G118" s="39"/>
      <c r="H118" s="39"/>
      <c r="I118" s="31" t="s">
        <v>29</v>
      </c>
      <c r="J118" s="35" t="str">
        <f>E23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IF(E20="","",E20)</f>
        <v>Vyplň údaj</v>
      </c>
      <c r="G119" s="39"/>
      <c r="H119" s="39"/>
      <c r="I119" s="31" t="s">
        <v>31</v>
      </c>
      <c r="J119" s="35" t="str">
        <f>E26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8"/>
      <c r="B121" s="199"/>
      <c r="C121" s="200" t="s">
        <v>168</v>
      </c>
      <c r="D121" s="201" t="s">
        <v>58</v>
      </c>
      <c r="E121" s="201" t="s">
        <v>54</v>
      </c>
      <c r="F121" s="201" t="s">
        <v>55</v>
      </c>
      <c r="G121" s="201" t="s">
        <v>169</v>
      </c>
      <c r="H121" s="201" t="s">
        <v>170</v>
      </c>
      <c r="I121" s="201" t="s">
        <v>171</v>
      </c>
      <c r="J121" s="202" t="s">
        <v>152</v>
      </c>
      <c r="K121" s="203" t="s">
        <v>172</v>
      </c>
      <c r="L121" s="204"/>
      <c r="M121" s="99" t="s">
        <v>1</v>
      </c>
      <c r="N121" s="100" t="s">
        <v>37</v>
      </c>
      <c r="O121" s="100" t="s">
        <v>173</v>
      </c>
      <c r="P121" s="100" t="s">
        <v>174</v>
      </c>
      <c r="Q121" s="100" t="s">
        <v>175</v>
      </c>
      <c r="R121" s="100" t="s">
        <v>176</v>
      </c>
      <c r="S121" s="100" t="s">
        <v>177</v>
      </c>
      <c r="T121" s="101" t="s">
        <v>178</v>
      </c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</row>
    <row r="122" s="2" customFormat="1" ht="22.8" customHeight="1">
      <c r="A122" s="37"/>
      <c r="B122" s="38"/>
      <c r="C122" s="106" t="s">
        <v>179</v>
      </c>
      <c r="D122" s="39"/>
      <c r="E122" s="39"/>
      <c r="F122" s="39"/>
      <c r="G122" s="39"/>
      <c r="H122" s="39"/>
      <c r="I122" s="39"/>
      <c r="J122" s="205">
        <f>BK122</f>
        <v>0</v>
      </c>
      <c r="K122" s="39"/>
      <c r="L122" s="43"/>
      <c r="M122" s="102"/>
      <c r="N122" s="206"/>
      <c r="O122" s="103"/>
      <c r="P122" s="207">
        <f>P123</f>
        <v>0</v>
      </c>
      <c r="Q122" s="103"/>
      <c r="R122" s="207">
        <f>R123</f>
        <v>0</v>
      </c>
      <c r="S122" s="103"/>
      <c r="T122" s="208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72</v>
      </c>
      <c r="AU122" s="16" t="s">
        <v>154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72</v>
      </c>
      <c r="E123" s="213" t="s">
        <v>92</v>
      </c>
      <c r="F123" s="213" t="s">
        <v>453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203</v>
      </c>
      <c r="AT123" s="222" t="s">
        <v>72</v>
      </c>
      <c r="AU123" s="222" t="s">
        <v>73</v>
      </c>
      <c r="AY123" s="221" t="s">
        <v>182</v>
      </c>
      <c r="BK123" s="223">
        <f>BK124</f>
        <v>0</v>
      </c>
    </row>
    <row r="124" s="12" customFormat="1" ht="22.8" customHeight="1">
      <c r="A124" s="12"/>
      <c r="B124" s="210"/>
      <c r="C124" s="211"/>
      <c r="D124" s="212" t="s">
        <v>72</v>
      </c>
      <c r="E124" s="224" t="s">
        <v>466</v>
      </c>
      <c r="F124" s="224" t="s">
        <v>467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SUM(P125:P127)</f>
        <v>0</v>
      </c>
      <c r="Q124" s="218"/>
      <c r="R124" s="219">
        <f>SUM(R125:R127)</f>
        <v>0</v>
      </c>
      <c r="S124" s="218"/>
      <c r="T124" s="220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203</v>
      </c>
      <c r="AT124" s="222" t="s">
        <v>72</v>
      </c>
      <c r="AU124" s="222" t="s">
        <v>80</v>
      </c>
      <c r="AY124" s="221" t="s">
        <v>182</v>
      </c>
      <c r="BK124" s="223">
        <f>SUM(BK125:BK127)</f>
        <v>0</v>
      </c>
    </row>
    <row r="125" s="2" customFormat="1" ht="16.5" customHeight="1">
      <c r="A125" s="37"/>
      <c r="B125" s="38"/>
      <c r="C125" s="226" t="s">
        <v>80</v>
      </c>
      <c r="D125" s="226" t="s">
        <v>184</v>
      </c>
      <c r="E125" s="227" t="s">
        <v>468</v>
      </c>
      <c r="F125" s="228" t="s">
        <v>467</v>
      </c>
      <c r="G125" s="229" t="s">
        <v>458</v>
      </c>
      <c r="H125" s="230">
        <v>1</v>
      </c>
      <c r="I125" s="231"/>
      <c r="J125" s="232">
        <f>ROUND(I125*H125,2)</f>
        <v>0</v>
      </c>
      <c r="K125" s="233"/>
      <c r="L125" s="43"/>
      <c r="M125" s="234" t="s">
        <v>1</v>
      </c>
      <c r="N125" s="235" t="s">
        <v>38</v>
      </c>
      <c r="O125" s="90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8" t="s">
        <v>188</v>
      </c>
      <c r="AT125" s="238" t="s">
        <v>184</v>
      </c>
      <c r="AU125" s="238" t="s">
        <v>82</v>
      </c>
      <c r="AY125" s="16" t="s">
        <v>182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6" t="s">
        <v>80</v>
      </c>
      <c r="BK125" s="239">
        <f>ROUND(I125*H125,2)</f>
        <v>0</v>
      </c>
      <c r="BL125" s="16" t="s">
        <v>188</v>
      </c>
      <c r="BM125" s="238" t="s">
        <v>528</v>
      </c>
    </row>
    <row r="126" s="2" customFormat="1" ht="16.5" customHeight="1">
      <c r="A126" s="37"/>
      <c r="B126" s="38"/>
      <c r="C126" s="226" t="s">
        <v>82</v>
      </c>
      <c r="D126" s="226" t="s">
        <v>184</v>
      </c>
      <c r="E126" s="227" t="s">
        <v>477</v>
      </c>
      <c r="F126" s="228" t="s">
        <v>478</v>
      </c>
      <c r="G126" s="229" t="s">
        <v>458</v>
      </c>
      <c r="H126" s="230">
        <v>1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188</v>
      </c>
      <c r="AT126" s="238" t="s">
        <v>184</v>
      </c>
      <c r="AU126" s="238" t="s">
        <v>82</v>
      </c>
      <c r="AY126" s="16" t="s">
        <v>182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188</v>
      </c>
      <c r="BM126" s="238" t="s">
        <v>529</v>
      </c>
    </row>
    <row r="127" s="2" customFormat="1" ht="16.5" customHeight="1">
      <c r="A127" s="37"/>
      <c r="B127" s="38"/>
      <c r="C127" s="226" t="s">
        <v>195</v>
      </c>
      <c r="D127" s="226" t="s">
        <v>184</v>
      </c>
      <c r="E127" s="227" t="s">
        <v>480</v>
      </c>
      <c r="F127" s="228" t="s">
        <v>481</v>
      </c>
      <c r="G127" s="229" t="s">
        <v>458</v>
      </c>
      <c r="H127" s="230">
        <v>1</v>
      </c>
      <c r="I127" s="231"/>
      <c r="J127" s="232">
        <f>ROUND(I127*H127,2)</f>
        <v>0</v>
      </c>
      <c r="K127" s="233"/>
      <c r="L127" s="43"/>
      <c r="M127" s="270" t="s">
        <v>1</v>
      </c>
      <c r="N127" s="271" t="s">
        <v>38</v>
      </c>
      <c r="O127" s="272"/>
      <c r="P127" s="273">
        <f>O127*H127</f>
        <v>0</v>
      </c>
      <c r="Q127" s="273">
        <v>0</v>
      </c>
      <c r="R127" s="273">
        <f>Q127*H127</f>
        <v>0</v>
      </c>
      <c r="S127" s="273">
        <v>0</v>
      </c>
      <c r="T127" s="27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8" t="s">
        <v>188</v>
      </c>
      <c r="AT127" s="238" t="s">
        <v>184</v>
      </c>
      <c r="AU127" s="238" t="s">
        <v>82</v>
      </c>
      <c r="AY127" s="16" t="s">
        <v>182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6" t="s">
        <v>80</v>
      </c>
      <c r="BK127" s="239">
        <f>ROUND(I127*H127,2)</f>
        <v>0</v>
      </c>
      <c r="BL127" s="16" t="s">
        <v>188</v>
      </c>
      <c r="BM127" s="238" t="s">
        <v>530</v>
      </c>
    </row>
    <row r="128" s="2" customFormat="1" ht="6.96" customHeight="1">
      <c r="A128" s="37"/>
      <c r="B128" s="65"/>
      <c r="C128" s="66"/>
      <c r="D128" s="66"/>
      <c r="E128" s="66"/>
      <c r="F128" s="66"/>
      <c r="G128" s="66"/>
      <c r="H128" s="66"/>
      <c r="I128" s="66"/>
      <c r="J128" s="66"/>
      <c r="K128" s="66"/>
      <c r="L128" s="43"/>
      <c r="M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</sheetData>
  <sheetProtection sheet="1" autoFilter="0" formatColumns="0" formatRows="0" objects="1" scenarios="1" spinCount="100000" saltValue="jiLEha2jVr0h1Sco6LwwqAmsFv7TMr6/Sc6jn99DyLefWjZgTmV36pCmJmXgC9eqczyeCiun3Gge9BQNEFc37g==" hashValue="Jz5iUGL4H+BJfM/Bz7O0+OIlH7ARGjF0SpQHyppYHuyLaTLmapRJjDqn74XRlMb1qML49uVOl4KDt5eatGVWkw==" algorithmName="SHA-512" password="CC35"/>
  <autoFilter ref="C121:K1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hidden="1" s="1" customFormat="1" ht="24.96" customHeight="1">
      <c r="B4" s="19"/>
      <c r="D4" s="147" t="s">
        <v>145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propustků na TU 1611</v>
      </c>
      <c r="F7" s="149"/>
      <c r="G7" s="149"/>
      <c r="H7" s="149"/>
      <c r="L7" s="19"/>
    </row>
    <row r="8" hidden="1" s="1" customFormat="1" ht="12" customHeight="1">
      <c r="B8" s="19"/>
      <c r="D8" s="149" t="s">
        <v>146</v>
      </c>
      <c r="L8" s="19"/>
    </row>
    <row r="9" hidden="1" s="2" customFormat="1" ht="16.5" customHeight="1">
      <c r="A9" s="37"/>
      <c r="B9" s="43"/>
      <c r="C9" s="37"/>
      <c r="D9" s="37"/>
      <c r="E9" s="150" t="s">
        <v>531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148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532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12. 8. 2022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ROUND(J130,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ROUND((SUM(BE130:BE198)),  2)</f>
        <v>0</v>
      </c>
      <c r="G35" s="37"/>
      <c r="H35" s="37"/>
      <c r="I35" s="163">
        <v>0.20999999999999999</v>
      </c>
      <c r="J35" s="162">
        <f>ROUND(((SUM(BE130:BE198))*I35),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39</v>
      </c>
      <c r="F36" s="162">
        <f>ROUND((SUM(BF130:BF198)),  2)</f>
        <v>0</v>
      </c>
      <c r="G36" s="37"/>
      <c r="H36" s="37"/>
      <c r="I36" s="163">
        <v>0.14999999999999999</v>
      </c>
      <c r="J36" s="162">
        <f>ROUND(((SUM(BF130:BF198))*I36),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ROUND((SUM(BG130:BG198)),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ROUND((SUM(BH130:BH198)),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ROUND((SUM(BI130:BI198)),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propustků na TU 1611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531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148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2022/08/3.1/SO 03 - Stavební část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12. 8. 2022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151</v>
      </c>
      <c r="D96" s="184"/>
      <c r="E96" s="184"/>
      <c r="F96" s="184"/>
      <c r="G96" s="184"/>
      <c r="H96" s="184"/>
      <c r="I96" s="184"/>
      <c r="J96" s="185" t="s">
        <v>152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153</v>
      </c>
      <c r="D98" s="39"/>
      <c r="E98" s="39"/>
      <c r="F98" s="39"/>
      <c r="G98" s="39"/>
      <c r="H98" s="39"/>
      <c r="I98" s="39"/>
      <c r="J98" s="109">
        <f>J130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154</v>
      </c>
    </row>
    <row r="99" hidden="1" s="9" customFormat="1" ht="24.96" customHeight="1">
      <c r="A99" s="9"/>
      <c r="B99" s="187"/>
      <c r="C99" s="188"/>
      <c r="D99" s="189" t="s">
        <v>155</v>
      </c>
      <c r="E99" s="190"/>
      <c r="F99" s="190"/>
      <c r="G99" s="190"/>
      <c r="H99" s="190"/>
      <c r="I99" s="190"/>
      <c r="J99" s="191">
        <f>J131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156</v>
      </c>
      <c r="E100" s="195"/>
      <c r="F100" s="195"/>
      <c r="G100" s="195"/>
      <c r="H100" s="195"/>
      <c r="I100" s="195"/>
      <c r="J100" s="196">
        <f>J132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3"/>
      <c r="C101" s="132"/>
      <c r="D101" s="194" t="s">
        <v>159</v>
      </c>
      <c r="E101" s="195"/>
      <c r="F101" s="195"/>
      <c r="G101" s="195"/>
      <c r="H101" s="195"/>
      <c r="I101" s="195"/>
      <c r="J101" s="196">
        <f>J159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3"/>
      <c r="C102" s="132"/>
      <c r="D102" s="194" t="s">
        <v>160</v>
      </c>
      <c r="E102" s="195"/>
      <c r="F102" s="195"/>
      <c r="G102" s="195"/>
      <c r="H102" s="195"/>
      <c r="I102" s="195"/>
      <c r="J102" s="196">
        <f>J166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3"/>
      <c r="C103" s="132"/>
      <c r="D103" s="194" t="s">
        <v>161</v>
      </c>
      <c r="E103" s="195"/>
      <c r="F103" s="195"/>
      <c r="G103" s="195"/>
      <c r="H103" s="195"/>
      <c r="I103" s="195"/>
      <c r="J103" s="196">
        <f>J178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3"/>
      <c r="C104" s="132"/>
      <c r="D104" s="194" t="s">
        <v>162</v>
      </c>
      <c r="E104" s="195"/>
      <c r="F104" s="195"/>
      <c r="G104" s="195"/>
      <c r="H104" s="195"/>
      <c r="I104" s="195"/>
      <c r="J104" s="196">
        <f>J186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87"/>
      <c r="C105" s="188"/>
      <c r="D105" s="189" t="s">
        <v>163</v>
      </c>
      <c r="E105" s="190"/>
      <c r="F105" s="190"/>
      <c r="G105" s="190"/>
      <c r="H105" s="190"/>
      <c r="I105" s="190"/>
      <c r="J105" s="191">
        <f>J188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93"/>
      <c r="C106" s="132"/>
      <c r="D106" s="194" t="s">
        <v>164</v>
      </c>
      <c r="E106" s="195"/>
      <c r="F106" s="195"/>
      <c r="G106" s="195"/>
      <c r="H106" s="195"/>
      <c r="I106" s="195"/>
      <c r="J106" s="196">
        <f>J189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87"/>
      <c r="C107" s="188"/>
      <c r="D107" s="189" t="s">
        <v>165</v>
      </c>
      <c r="E107" s="190"/>
      <c r="F107" s="190"/>
      <c r="G107" s="190"/>
      <c r="H107" s="190"/>
      <c r="I107" s="190"/>
      <c r="J107" s="191">
        <f>J191</f>
        <v>0</v>
      </c>
      <c r="K107" s="188"/>
      <c r="L107" s="19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9" customFormat="1" ht="24.96" customHeight="1">
      <c r="A108" s="9"/>
      <c r="B108" s="187"/>
      <c r="C108" s="188"/>
      <c r="D108" s="189" t="s">
        <v>166</v>
      </c>
      <c r="E108" s="190"/>
      <c r="F108" s="190"/>
      <c r="G108" s="190"/>
      <c r="H108" s="190"/>
      <c r="I108" s="190"/>
      <c r="J108" s="191">
        <f>J194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hidden="1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hidden="1"/>
    <row r="112" hidden="1"/>
    <row r="113" hidden="1"/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167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82" t="str">
        <f>E7</f>
        <v>Oprava propustků na TU 1611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" customFormat="1" ht="12" customHeight="1">
      <c r="B119" s="20"/>
      <c r="C119" s="31" t="s">
        <v>146</v>
      </c>
      <c r="D119" s="21"/>
      <c r="E119" s="21"/>
      <c r="F119" s="21"/>
      <c r="G119" s="21"/>
      <c r="H119" s="21"/>
      <c r="I119" s="21"/>
      <c r="J119" s="21"/>
      <c r="K119" s="21"/>
      <c r="L119" s="19"/>
    </row>
    <row r="120" s="2" customFormat="1" ht="16.5" customHeight="1">
      <c r="A120" s="37"/>
      <c r="B120" s="38"/>
      <c r="C120" s="39"/>
      <c r="D120" s="39"/>
      <c r="E120" s="182" t="s">
        <v>531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148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E11</f>
        <v>2022/08/3.1/SO 03 - Stavební část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F14</f>
        <v xml:space="preserve"> </v>
      </c>
      <c r="G124" s="39"/>
      <c r="H124" s="39"/>
      <c r="I124" s="31" t="s">
        <v>22</v>
      </c>
      <c r="J124" s="78" t="str">
        <f>IF(J14="","",J14)</f>
        <v>12. 8. 2022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9"/>
      <c r="E126" s="39"/>
      <c r="F126" s="26" t="str">
        <f>E17</f>
        <v xml:space="preserve"> </v>
      </c>
      <c r="G126" s="39"/>
      <c r="H126" s="39"/>
      <c r="I126" s="31" t="s">
        <v>29</v>
      </c>
      <c r="J126" s="35" t="str">
        <f>E23</f>
        <v xml:space="preserve"> 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27</v>
      </c>
      <c r="D127" s="39"/>
      <c r="E127" s="39"/>
      <c r="F127" s="26" t="str">
        <f>IF(E20="","",E20)</f>
        <v>Vyplň údaj</v>
      </c>
      <c r="G127" s="39"/>
      <c r="H127" s="39"/>
      <c r="I127" s="31" t="s">
        <v>31</v>
      </c>
      <c r="J127" s="35" t="str">
        <f>E26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98"/>
      <c r="B129" s="199"/>
      <c r="C129" s="200" t="s">
        <v>168</v>
      </c>
      <c r="D129" s="201" t="s">
        <v>58</v>
      </c>
      <c r="E129" s="201" t="s">
        <v>54</v>
      </c>
      <c r="F129" s="201" t="s">
        <v>55</v>
      </c>
      <c r="G129" s="201" t="s">
        <v>169</v>
      </c>
      <c r="H129" s="201" t="s">
        <v>170</v>
      </c>
      <c r="I129" s="201" t="s">
        <v>171</v>
      </c>
      <c r="J129" s="202" t="s">
        <v>152</v>
      </c>
      <c r="K129" s="203" t="s">
        <v>172</v>
      </c>
      <c r="L129" s="204"/>
      <c r="M129" s="99" t="s">
        <v>1</v>
      </c>
      <c r="N129" s="100" t="s">
        <v>37</v>
      </c>
      <c r="O129" s="100" t="s">
        <v>173</v>
      </c>
      <c r="P129" s="100" t="s">
        <v>174</v>
      </c>
      <c r="Q129" s="100" t="s">
        <v>175</v>
      </c>
      <c r="R129" s="100" t="s">
        <v>176</v>
      </c>
      <c r="S129" s="100" t="s">
        <v>177</v>
      </c>
      <c r="T129" s="101" t="s">
        <v>178</v>
      </c>
      <c r="U129" s="198"/>
      <c r="V129" s="198"/>
      <c r="W129" s="198"/>
      <c r="X129" s="198"/>
      <c r="Y129" s="198"/>
      <c r="Z129" s="198"/>
      <c r="AA129" s="198"/>
      <c r="AB129" s="198"/>
      <c r="AC129" s="198"/>
      <c r="AD129" s="198"/>
      <c r="AE129" s="198"/>
    </row>
    <row r="130" s="2" customFormat="1" ht="22.8" customHeight="1">
      <c r="A130" s="37"/>
      <c r="B130" s="38"/>
      <c r="C130" s="106" t="s">
        <v>179</v>
      </c>
      <c r="D130" s="39"/>
      <c r="E130" s="39"/>
      <c r="F130" s="39"/>
      <c r="G130" s="39"/>
      <c r="H130" s="39"/>
      <c r="I130" s="39"/>
      <c r="J130" s="205">
        <f>BK130</f>
        <v>0</v>
      </c>
      <c r="K130" s="39"/>
      <c r="L130" s="43"/>
      <c r="M130" s="102"/>
      <c r="N130" s="206"/>
      <c r="O130" s="103"/>
      <c r="P130" s="207">
        <f>P131+P188+P191+P194</f>
        <v>0</v>
      </c>
      <c r="Q130" s="103"/>
      <c r="R130" s="207">
        <f>R131+R188+R191+R194</f>
        <v>65.807869850000003</v>
      </c>
      <c r="S130" s="103"/>
      <c r="T130" s="208">
        <f>T131+T188+T191+T194</f>
        <v>12.060000000000001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72</v>
      </c>
      <c r="AU130" s="16" t="s">
        <v>154</v>
      </c>
      <c r="BK130" s="209">
        <f>BK131+BK188+BK191+BK194</f>
        <v>0</v>
      </c>
    </row>
    <row r="131" s="12" customFormat="1" ht="25.92" customHeight="1">
      <c r="A131" s="12"/>
      <c r="B131" s="210"/>
      <c r="C131" s="211"/>
      <c r="D131" s="212" t="s">
        <v>72</v>
      </c>
      <c r="E131" s="213" t="s">
        <v>180</v>
      </c>
      <c r="F131" s="213" t="s">
        <v>181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P132+P159+P166+P178+P186</f>
        <v>0</v>
      </c>
      <c r="Q131" s="218"/>
      <c r="R131" s="219">
        <f>R132+R159+R166+R178+R186</f>
        <v>65.807869850000003</v>
      </c>
      <c r="S131" s="218"/>
      <c r="T131" s="220">
        <f>T132+T159+T166+T178+T186</f>
        <v>12.060000000000001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80</v>
      </c>
      <c r="AT131" s="222" t="s">
        <v>72</v>
      </c>
      <c r="AU131" s="222" t="s">
        <v>73</v>
      </c>
      <c r="AY131" s="221" t="s">
        <v>182</v>
      </c>
      <c r="BK131" s="223">
        <f>BK132+BK159+BK166+BK178+BK186</f>
        <v>0</v>
      </c>
    </row>
    <row r="132" s="12" customFormat="1" ht="22.8" customHeight="1">
      <c r="A132" s="12"/>
      <c r="B132" s="210"/>
      <c r="C132" s="211"/>
      <c r="D132" s="212" t="s">
        <v>72</v>
      </c>
      <c r="E132" s="224" t="s">
        <v>80</v>
      </c>
      <c r="F132" s="224" t="s">
        <v>183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SUM(P133:P158)</f>
        <v>0</v>
      </c>
      <c r="Q132" s="218"/>
      <c r="R132" s="219">
        <f>SUM(R133:R158)</f>
        <v>58.899999999999999</v>
      </c>
      <c r="S132" s="218"/>
      <c r="T132" s="220">
        <f>SUM(T133:T158)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80</v>
      </c>
      <c r="AT132" s="222" t="s">
        <v>72</v>
      </c>
      <c r="AU132" s="222" t="s">
        <v>80</v>
      </c>
      <c r="AY132" s="221" t="s">
        <v>182</v>
      </c>
      <c r="BK132" s="223">
        <f>SUM(BK133:BK158)</f>
        <v>0</v>
      </c>
    </row>
    <row r="133" s="2" customFormat="1" ht="37.8" customHeight="1">
      <c r="A133" s="37"/>
      <c r="B133" s="38"/>
      <c r="C133" s="226" t="s">
        <v>80</v>
      </c>
      <c r="D133" s="226" t="s">
        <v>184</v>
      </c>
      <c r="E133" s="227" t="s">
        <v>533</v>
      </c>
      <c r="F133" s="228" t="s">
        <v>534</v>
      </c>
      <c r="G133" s="229" t="s">
        <v>187</v>
      </c>
      <c r="H133" s="230">
        <v>48.859999999999999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38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188</v>
      </c>
      <c r="AT133" s="238" t="s">
        <v>184</v>
      </c>
      <c r="AU133" s="238" t="s">
        <v>82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188</v>
      </c>
      <c r="BM133" s="238" t="s">
        <v>535</v>
      </c>
    </row>
    <row r="134" s="13" customFormat="1">
      <c r="A134" s="13"/>
      <c r="B134" s="240"/>
      <c r="C134" s="241"/>
      <c r="D134" s="242" t="s">
        <v>190</v>
      </c>
      <c r="E134" s="243" t="s">
        <v>1</v>
      </c>
      <c r="F134" s="244" t="s">
        <v>536</v>
      </c>
      <c r="G134" s="241"/>
      <c r="H134" s="245">
        <v>36.399999999999999</v>
      </c>
      <c r="I134" s="246"/>
      <c r="J134" s="241"/>
      <c r="K134" s="241"/>
      <c r="L134" s="247"/>
      <c r="M134" s="248"/>
      <c r="N134" s="249"/>
      <c r="O134" s="249"/>
      <c r="P134" s="249"/>
      <c r="Q134" s="249"/>
      <c r="R134" s="249"/>
      <c r="S134" s="249"/>
      <c r="T134" s="25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1" t="s">
        <v>190</v>
      </c>
      <c r="AU134" s="251" t="s">
        <v>82</v>
      </c>
      <c r="AV134" s="13" t="s">
        <v>82</v>
      </c>
      <c r="AW134" s="13" t="s">
        <v>30</v>
      </c>
      <c r="AX134" s="13" t="s">
        <v>73</v>
      </c>
      <c r="AY134" s="251" t="s">
        <v>182</v>
      </c>
    </row>
    <row r="135" s="13" customFormat="1">
      <c r="A135" s="13"/>
      <c r="B135" s="240"/>
      <c r="C135" s="241"/>
      <c r="D135" s="242" t="s">
        <v>190</v>
      </c>
      <c r="E135" s="243" t="s">
        <v>1</v>
      </c>
      <c r="F135" s="244" t="s">
        <v>537</v>
      </c>
      <c r="G135" s="241"/>
      <c r="H135" s="245">
        <v>5.7000000000000002</v>
      </c>
      <c r="I135" s="246"/>
      <c r="J135" s="241"/>
      <c r="K135" s="241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190</v>
      </c>
      <c r="AU135" s="251" t="s">
        <v>82</v>
      </c>
      <c r="AV135" s="13" t="s">
        <v>82</v>
      </c>
      <c r="AW135" s="13" t="s">
        <v>30</v>
      </c>
      <c r="AX135" s="13" t="s">
        <v>73</v>
      </c>
      <c r="AY135" s="251" t="s">
        <v>182</v>
      </c>
    </row>
    <row r="136" s="13" customFormat="1">
      <c r="A136" s="13"/>
      <c r="B136" s="240"/>
      <c r="C136" s="241"/>
      <c r="D136" s="242" t="s">
        <v>190</v>
      </c>
      <c r="E136" s="243" t="s">
        <v>1</v>
      </c>
      <c r="F136" s="244" t="s">
        <v>538</v>
      </c>
      <c r="G136" s="241"/>
      <c r="H136" s="245">
        <v>5.7599999999999998</v>
      </c>
      <c r="I136" s="246"/>
      <c r="J136" s="241"/>
      <c r="K136" s="241"/>
      <c r="L136" s="247"/>
      <c r="M136" s="248"/>
      <c r="N136" s="249"/>
      <c r="O136" s="249"/>
      <c r="P136" s="249"/>
      <c r="Q136" s="249"/>
      <c r="R136" s="249"/>
      <c r="S136" s="249"/>
      <c r="T136" s="25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1" t="s">
        <v>190</v>
      </c>
      <c r="AU136" s="251" t="s">
        <v>82</v>
      </c>
      <c r="AV136" s="13" t="s">
        <v>82</v>
      </c>
      <c r="AW136" s="13" t="s">
        <v>30</v>
      </c>
      <c r="AX136" s="13" t="s">
        <v>73</v>
      </c>
      <c r="AY136" s="251" t="s">
        <v>182</v>
      </c>
    </row>
    <row r="137" s="13" customFormat="1">
      <c r="A137" s="13"/>
      <c r="B137" s="240"/>
      <c r="C137" s="241"/>
      <c r="D137" s="242" t="s">
        <v>190</v>
      </c>
      <c r="E137" s="243" t="s">
        <v>1</v>
      </c>
      <c r="F137" s="244" t="s">
        <v>539</v>
      </c>
      <c r="G137" s="241"/>
      <c r="H137" s="245">
        <v>1</v>
      </c>
      <c r="I137" s="246"/>
      <c r="J137" s="241"/>
      <c r="K137" s="241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190</v>
      </c>
      <c r="AU137" s="251" t="s">
        <v>82</v>
      </c>
      <c r="AV137" s="13" t="s">
        <v>82</v>
      </c>
      <c r="AW137" s="13" t="s">
        <v>30</v>
      </c>
      <c r="AX137" s="13" t="s">
        <v>73</v>
      </c>
      <c r="AY137" s="251" t="s">
        <v>182</v>
      </c>
    </row>
    <row r="138" s="14" customFormat="1">
      <c r="A138" s="14"/>
      <c r="B138" s="275"/>
      <c r="C138" s="276"/>
      <c r="D138" s="242" t="s">
        <v>190</v>
      </c>
      <c r="E138" s="277" t="s">
        <v>1</v>
      </c>
      <c r="F138" s="278" t="s">
        <v>540</v>
      </c>
      <c r="G138" s="276"/>
      <c r="H138" s="279">
        <v>48.859999999999999</v>
      </c>
      <c r="I138" s="280"/>
      <c r="J138" s="276"/>
      <c r="K138" s="276"/>
      <c r="L138" s="281"/>
      <c r="M138" s="282"/>
      <c r="N138" s="283"/>
      <c r="O138" s="283"/>
      <c r="P138" s="283"/>
      <c r="Q138" s="283"/>
      <c r="R138" s="283"/>
      <c r="S138" s="283"/>
      <c r="T138" s="28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5" t="s">
        <v>190</v>
      </c>
      <c r="AU138" s="285" t="s">
        <v>82</v>
      </c>
      <c r="AV138" s="14" t="s">
        <v>188</v>
      </c>
      <c r="AW138" s="14" t="s">
        <v>30</v>
      </c>
      <c r="AX138" s="14" t="s">
        <v>80</v>
      </c>
      <c r="AY138" s="285" t="s">
        <v>182</v>
      </c>
    </row>
    <row r="139" s="2" customFormat="1" ht="37.8" customHeight="1">
      <c r="A139" s="37"/>
      <c r="B139" s="38"/>
      <c r="C139" s="226" t="s">
        <v>82</v>
      </c>
      <c r="D139" s="226" t="s">
        <v>184</v>
      </c>
      <c r="E139" s="227" t="s">
        <v>541</v>
      </c>
      <c r="F139" s="228" t="s">
        <v>542</v>
      </c>
      <c r="G139" s="229" t="s">
        <v>187</v>
      </c>
      <c r="H139" s="230">
        <v>48.859999999999999</v>
      </c>
      <c r="I139" s="231"/>
      <c r="J139" s="232">
        <f>ROUND(I139*H139,2)</f>
        <v>0</v>
      </c>
      <c r="K139" s="233"/>
      <c r="L139" s="43"/>
      <c r="M139" s="234" t="s">
        <v>1</v>
      </c>
      <c r="N139" s="235" t="s">
        <v>38</v>
      </c>
      <c r="O139" s="90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8" t="s">
        <v>188</v>
      </c>
      <c r="AT139" s="238" t="s">
        <v>184</v>
      </c>
      <c r="AU139" s="238" t="s">
        <v>82</v>
      </c>
      <c r="AY139" s="16" t="s">
        <v>182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6" t="s">
        <v>80</v>
      </c>
      <c r="BK139" s="239">
        <f>ROUND(I139*H139,2)</f>
        <v>0</v>
      </c>
      <c r="BL139" s="16" t="s">
        <v>188</v>
      </c>
      <c r="BM139" s="238" t="s">
        <v>543</v>
      </c>
    </row>
    <row r="140" s="2" customFormat="1" ht="33" customHeight="1">
      <c r="A140" s="37"/>
      <c r="B140" s="38"/>
      <c r="C140" s="226" t="s">
        <v>195</v>
      </c>
      <c r="D140" s="226" t="s">
        <v>184</v>
      </c>
      <c r="E140" s="227" t="s">
        <v>544</v>
      </c>
      <c r="F140" s="228" t="s">
        <v>545</v>
      </c>
      <c r="G140" s="229" t="s">
        <v>187</v>
      </c>
      <c r="H140" s="230">
        <v>48.859999999999999</v>
      </c>
      <c r="I140" s="231"/>
      <c r="J140" s="232">
        <f>ROUND(I140*H140,2)</f>
        <v>0</v>
      </c>
      <c r="K140" s="233"/>
      <c r="L140" s="43"/>
      <c r="M140" s="234" t="s">
        <v>1</v>
      </c>
      <c r="N140" s="235" t="s">
        <v>38</v>
      </c>
      <c r="O140" s="90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188</v>
      </c>
      <c r="AT140" s="238" t="s">
        <v>184</v>
      </c>
      <c r="AU140" s="238" t="s">
        <v>82</v>
      </c>
      <c r="AY140" s="16" t="s">
        <v>182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188</v>
      </c>
      <c r="BM140" s="238" t="s">
        <v>546</v>
      </c>
    </row>
    <row r="141" s="2" customFormat="1" ht="37.8" customHeight="1">
      <c r="A141" s="37"/>
      <c r="B141" s="38"/>
      <c r="C141" s="226" t="s">
        <v>188</v>
      </c>
      <c r="D141" s="226" t="s">
        <v>184</v>
      </c>
      <c r="E141" s="227" t="s">
        <v>547</v>
      </c>
      <c r="F141" s="228" t="s">
        <v>548</v>
      </c>
      <c r="G141" s="229" t="s">
        <v>187</v>
      </c>
      <c r="H141" s="230">
        <v>48.859999999999999</v>
      </c>
      <c r="I141" s="231"/>
      <c r="J141" s="232">
        <f>ROUND(I141*H141,2)</f>
        <v>0</v>
      </c>
      <c r="K141" s="233"/>
      <c r="L141" s="43"/>
      <c r="M141" s="234" t="s">
        <v>1</v>
      </c>
      <c r="N141" s="235" t="s">
        <v>38</v>
      </c>
      <c r="O141" s="90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188</v>
      </c>
      <c r="AT141" s="238" t="s">
        <v>184</v>
      </c>
      <c r="AU141" s="238" t="s">
        <v>82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188</v>
      </c>
      <c r="BM141" s="238" t="s">
        <v>549</v>
      </c>
    </row>
    <row r="142" s="2" customFormat="1" ht="24.15" customHeight="1">
      <c r="A142" s="37"/>
      <c r="B142" s="38"/>
      <c r="C142" s="226" t="s">
        <v>203</v>
      </c>
      <c r="D142" s="226" t="s">
        <v>184</v>
      </c>
      <c r="E142" s="227" t="s">
        <v>550</v>
      </c>
      <c r="F142" s="228" t="s">
        <v>551</v>
      </c>
      <c r="G142" s="229" t="s">
        <v>187</v>
      </c>
      <c r="H142" s="230">
        <v>48.859999999999999</v>
      </c>
      <c r="I142" s="231"/>
      <c r="J142" s="232">
        <f>ROUND(I142*H142,2)</f>
        <v>0</v>
      </c>
      <c r="K142" s="233"/>
      <c r="L142" s="43"/>
      <c r="M142" s="234" t="s">
        <v>1</v>
      </c>
      <c r="N142" s="235" t="s">
        <v>38</v>
      </c>
      <c r="O142" s="90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8" t="s">
        <v>188</v>
      </c>
      <c r="AT142" s="238" t="s">
        <v>184</v>
      </c>
      <c r="AU142" s="238" t="s">
        <v>82</v>
      </c>
      <c r="AY142" s="16" t="s">
        <v>182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6" t="s">
        <v>80</v>
      </c>
      <c r="BK142" s="239">
        <f>ROUND(I142*H142,2)</f>
        <v>0</v>
      </c>
      <c r="BL142" s="16" t="s">
        <v>188</v>
      </c>
      <c r="BM142" s="238" t="s">
        <v>552</v>
      </c>
    </row>
    <row r="143" s="2" customFormat="1" ht="24.15" customHeight="1">
      <c r="A143" s="37"/>
      <c r="B143" s="38"/>
      <c r="C143" s="226" t="s">
        <v>207</v>
      </c>
      <c r="D143" s="226" t="s">
        <v>184</v>
      </c>
      <c r="E143" s="227" t="s">
        <v>553</v>
      </c>
      <c r="F143" s="228" t="s">
        <v>554</v>
      </c>
      <c r="G143" s="229" t="s">
        <v>187</v>
      </c>
      <c r="H143" s="230">
        <v>48.859999999999999</v>
      </c>
      <c r="I143" s="231"/>
      <c r="J143" s="232">
        <f>ROUND(I143*H143,2)</f>
        <v>0</v>
      </c>
      <c r="K143" s="233"/>
      <c r="L143" s="43"/>
      <c r="M143" s="234" t="s">
        <v>1</v>
      </c>
      <c r="N143" s="235" t="s">
        <v>38</v>
      </c>
      <c r="O143" s="90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188</v>
      </c>
      <c r="AT143" s="238" t="s">
        <v>184</v>
      </c>
      <c r="AU143" s="238" t="s">
        <v>82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188</v>
      </c>
      <c r="BM143" s="238" t="s">
        <v>555</v>
      </c>
    </row>
    <row r="144" s="2" customFormat="1" ht="24.15" customHeight="1">
      <c r="A144" s="37"/>
      <c r="B144" s="38"/>
      <c r="C144" s="226" t="s">
        <v>211</v>
      </c>
      <c r="D144" s="226" t="s">
        <v>184</v>
      </c>
      <c r="E144" s="227" t="s">
        <v>556</v>
      </c>
      <c r="F144" s="228" t="s">
        <v>557</v>
      </c>
      <c r="G144" s="229" t="s">
        <v>187</v>
      </c>
      <c r="H144" s="230">
        <v>5.7000000000000002</v>
      </c>
      <c r="I144" s="231"/>
      <c r="J144" s="232">
        <f>ROUND(I144*H144,2)</f>
        <v>0</v>
      </c>
      <c r="K144" s="233"/>
      <c r="L144" s="43"/>
      <c r="M144" s="234" t="s">
        <v>1</v>
      </c>
      <c r="N144" s="235" t="s">
        <v>38</v>
      </c>
      <c r="O144" s="90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8" t="s">
        <v>188</v>
      </c>
      <c r="AT144" s="238" t="s">
        <v>184</v>
      </c>
      <c r="AU144" s="238" t="s">
        <v>82</v>
      </c>
      <c r="AY144" s="16" t="s">
        <v>182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6" t="s">
        <v>80</v>
      </c>
      <c r="BK144" s="239">
        <f>ROUND(I144*H144,2)</f>
        <v>0</v>
      </c>
      <c r="BL144" s="16" t="s">
        <v>188</v>
      </c>
      <c r="BM144" s="238" t="s">
        <v>558</v>
      </c>
    </row>
    <row r="145" s="13" customFormat="1">
      <c r="A145" s="13"/>
      <c r="B145" s="240"/>
      <c r="C145" s="241"/>
      <c r="D145" s="242" t="s">
        <v>190</v>
      </c>
      <c r="E145" s="243" t="s">
        <v>1</v>
      </c>
      <c r="F145" s="244" t="s">
        <v>559</v>
      </c>
      <c r="G145" s="241"/>
      <c r="H145" s="245">
        <v>5.7000000000000002</v>
      </c>
      <c r="I145" s="246"/>
      <c r="J145" s="241"/>
      <c r="K145" s="241"/>
      <c r="L145" s="247"/>
      <c r="M145" s="248"/>
      <c r="N145" s="249"/>
      <c r="O145" s="249"/>
      <c r="P145" s="249"/>
      <c r="Q145" s="249"/>
      <c r="R145" s="249"/>
      <c r="S145" s="249"/>
      <c r="T145" s="25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190</v>
      </c>
      <c r="AU145" s="251" t="s">
        <v>82</v>
      </c>
      <c r="AV145" s="13" t="s">
        <v>82</v>
      </c>
      <c r="AW145" s="13" t="s">
        <v>30</v>
      </c>
      <c r="AX145" s="13" t="s">
        <v>80</v>
      </c>
      <c r="AY145" s="251" t="s">
        <v>182</v>
      </c>
    </row>
    <row r="146" s="2" customFormat="1" ht="16.5" customHeight="1">
      <c r="A146" s="37"/>
      <c r="B146" s="38"/>
      <c r="C146" s="252" t="s">
        <v>217</v>
      </c>
      <c r="D146" s="252" t="s">
        <v>254</v>
      </c>
      <c r="E146" s="253" t="s">
        <v>560</v>
      </c>
      <c r="F146" s="254" t="s">
        <v>561</v>
      </c>
      <c r="G146" s="255" t="s">
        <v>279</v>
      </c>
      <c r="H146" s="256">
        <v>11.4</v>
      </c>
      <c r="I146" s="257"/>
      <c r="J146" s="258">
        <f>ROUND(I146*H146,2)</f>
        <v>0</v>
      </c>
      <c r="K146" s="259"/>
      <c r="L146" s="260"/>
      <c r="M146" s="261" t="s">
        <v>1</v>
      </c>
      <c r="N146" s="262" t="s">
        <v>38</v>
      </c>
      <c r="O146" s="90"/>
      <c r="P146" s="236">
        <f>O146*H146</f>
        <v>0</v>
      </c>
      <c r="Q146" s="236">
        <v>1</v>
      </c>
      <c r="R146" s="236">
        <f>Q146*H146</f>
        <v>11.4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217</v>
      </c>
      <c r="AT146" s="238" t="s">
        <v>254</v>
      </c>
      <c r="AU146" s="238" t="s">
        <v>82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188</v>
      </c>
      <c r="BM146" s="238" t="s">
        <v>562</v>
      </c>
    </row>
    <row r="147" s="13" customFormat="1">
      <c r="A147" s="13"/>
      <c r="B147" s="240"/>
      <c r="C147" s="241"/>
      <c r="D147" s="242" t="s">
        <v>190</v>
      </c>
      <c r="E147" s="243" t="s">
        <v>1</v>
      </c>
      <c r="F147" s="244" t="s">
        <v>238</v>
      </c>
      <c r="G147" s="241"/>
      <c r="H147" s="245">
        <v>11.4</v>
      </c>
      <c r="I147" s="246"/>
      <c r="J147" s="241"/>
      <c r="K147" s="241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190</v>
      </c>
      <c r="AU147" s="251" t="s">
        <v>82</v>
      </c>
      <c r="AV147" s="13" t="s">
        <v>82</v>
      </c>
      <c r="AW147" s="13" t="s">
        <v>30</v>
      </c>
      <c r="AX147" s="13" t="s">
        <v>80</v>
      </c>
      <c r="AY147" s="251" t="s">
        <v>182</v>
      </c>
    </row>
    <row r="148" s="2" customFormat="1" ht="33" customHeight="1">
      <c r="A148" s="37"/>
      <c r="B148" s="38"/>
      <c r="C148" s="226" t="s">
        <v>222</v>
      </c>
      <c r="D148" s="226" t="s">
        <v>184</v>
      </c>
      <c r="E148" s="227" t="s">
        <v>563</v>
      </c>
      <c r="F148" s="228" t="s">
        <v>564</v>
      </c>
      <c r="G148" s="229" t="s">
        <v>187</v>
      </c>
      <c r="H148" s="230">
        <v>23.75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38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188</v>
      </c>
      <c r="AT148" s="238" t="s">
        <v>184</v>
      </c>
      <c r="AU148" s="238" t="s">
        <v>82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188</v>
      </c>
      <c r="BM148" s="238" t="s">
        <v>565</v>
      </c>
    </row>
    <row r="149" s="13" customFormat="1">
      <c r="A149" s="13"/>
      <c r="B149" s="240"/>
      <c r="C149" s="241"/>
      <c r="D149" s="242" t="s">
        <v>190</v>
      </c>
      <c r="E149" s="243" t="s">
        <v>1</v>
      </c>
      <c r="F149" s="244" t="s">
        <v>566</v>
      </c>
      <c r="G149" s="241"/>
      <c r="H149" s="245">
        <v>23.75</v>
      </c>
      <c r="I149" s="246"/>
      <c r="J149" s="241"/>
      <c r="K149" s="241"/>
      <c r="L149" s="247"/>
      <c r="M149" s="248"/>
      <c r="N149" s="249"/>
      <c r="O149" s="249"/>
      <c r="P149" s="249"/>
      <c r="Q149" s="249"/>
      <c r="R149" s="249"/>
      <c r="S149" s="249"/>
      <c r="T149" s="25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1" t="s">
        <v>190</v>
      </c>
      <c r="AU149" s="251" t="s">
        <v>82</v>
      </c>
      <c r="AV149" s="13" t="s">
        <v>82</v>
      </c>
      <c r="AW149" s="13" t="s">
        <v>30</v>
      </c>
      <c r="AX149" s="13" t="s">
        <v>80</v>
      </c>
      <c r="AY149" s="251" t="s">
        <v>182</v>
      </c>
    </row>
    <row r="150" s="2" customFormat="1" ht="16.5" customHeight="1">
      <c r="A150" s="37"/>
      <c r="B150" s="38"/>
      <c r="C150" s="252" t="s">
        <v>228</v>
      </c>
      <c r="D150" s="252" t="s">
        <v>254</v>
      </c>
      <c r="E150" s="253" t="s">
        <v>505</v>
      </c>
      <c r="F150" s="254" t="s">
        <v>506</v>
      </c>
      <c r="G150" s="255" t="s">
        <v>279</v>
      </c>
      <c r="H150" s="256">
        <v>47.5</v>
      </c>
      <c r="I150" s="257"/>
      <c r="J150" s="258">
        <f>ROUND(I150*H150,2)</f>
        <v>0</v>
      </c>
      <c r="K150" s="259"/>
      <c r="L150" s="260"/>
      <c r="M150" s="261" t="s">
        <v>1</v>
      </c>
      <c r="N150" s="262" t="s">
        <v>38</v>
      </c>
      <c r="O150" s="90"/>
      <c r="P150" s="236">
        <f>O150*H150</f>
        <v>0</v>
      </c>
      <c r="Q150" s="236">
        <v>1</v>
      </c>
      <c r="R150" s="236">
        <f>Q150*H150</f>
        <v>47.5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217</v>
      </c>
      <c r="AT150" s="238" t="s">
        <v>254</v>
      </c>
      <c r="AU150" s="238" t="s">
        <v>82</v>
      </c>
      <c r="AY150" s="16" t="s">
        <v>182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188</v>
      </c>
      <c r="BM150" s="238" t="s">
        <v>567</v>
      </c>
    </row>
    <row r="151" s="13" customFormat="1">
      <c r="A151" s="13"/>
      <c r="B151" s="240"/>
      <c r="C151" s="241"/>
      <c r="D151" s="242" t="s">
        <v>190</v>
      </c>
      <c r="E151" s="243" t="s">
        <v>1</v>
      </c>
      <c r="F151" s="244" t="s">
        <v>568</v>
      </c>
      <c r="G151" s="241"/>
      <c r="H151" s="245">
        <v>47.5</v>
      </c>
      <c r="I151" s="246"/>
      <c r="J151" s="241"/>
      <c r="K151" s="241"/>
      <c r="L151" s="247"/>
      <c r="M151" s="248"/>
      <c r="N151" s="249"/>
      <c r="O151" s="249"/>
      <c r="P151" s="249"/>
      <c r="Q151" s="249"/>
      <c r="R151" s="249"/>
      <c r="S151" s="249"/>
      <c r="T151" s="25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190</v>
      </c>
      <c r="AU151" s="251" t="s">
        <v>82</v>
      </c>
      <c r="AV151" s="13" t="s">
        <v>82</v>
      </c>
      <c r="AW151" s="13" t="s">
        <v>30</v>
      </c>
      <c r="AX151" s="13" t="s">
        <v>80</v>
      </c>
      <c r="AY151" s="251" t="s">
        <v>182</v>
      </c>
    </row>
    <row r="152" s="2" customFormat="1" ht="16.5" customHeight="1">
      <c r="A152" s="37"/>
      <c r="B152" s="38"/>
      <c r="C152" s="226" t="s">
        <v>234</v>
      </c>
      <c r="D152" s="226" t="s">
        <v>184</v>
      </c>
      <c r="E152" s="227" t="s">
        <v>212</v>
      </c>
      <c r="F152" s="228" t="s">
        <v>213</v>
      </c>
      <c r="G152" s="229" t="s">
        <v>214</v>
      </c>
      <c r="H152" s="230">
        <v>150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38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188</v>
      </c>
      <c r="AT152" s="238" t="s">
        <v>184</v>
      </c>
      <c r="AU152" s="238" t="s">
        <v>82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188</v>
      </c>
      <c r="BM152" s="238" t="s">
        <v>569</v>
      </c>
    </row>
    <row r="153" s="2" customFormat="1" ht="24.15" customHeight="1">
      <c r="A153" s="37"/>
      <c r="B153" s="38"/>
      <c r="C153" s="226" t="s">
        <v>239</v>
      </c>
      <c r="D153" s="226" t="s">
        <v>184</v>
      </c>
      <c r="E153" s="227" t="s">
        <v>570</v>
      </c>
      <c r="F153" s="228" t="s">
        <v>571</v>
      </c>
      <c r="G153" s="229" t="s">
        <v>214</v>
      </c>
      <c r="H153" s="230">
        <v>44.728999999999999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38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188</v>
      </c>
      <c r="AT153" s="238" t="s">
        <v>184</v>
      </c>
      <c r="AU153" s="238" t="s">
        <v>82</v>
      </c>
      <c r="AY153" s="16" t="s">
        <v>182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188</v>
      </c>
      <c r="BM153" s="238" t="s">
        <v>572</v>
      </c>
    </row>
    <row r="154" s="13" customFormat="1">
      <c r="A154" s="13"/>
      <c r="B154" s="240"/>
      <c r="C154" s="241"/>
      <c r="D154" s="242" t="s">
        <v>190</v>
      </c>
      <c r="E154" s="243" t="s">
        <v>1</v>
      </c>
      <c r="F154" s="244" t="s">
        <v>573</v>
      </c>
      <c r="G154" s="241"/>
      <c r="H154" s="245">
        <v>44.728999999999999</v>
      </c>
      <c r="I154" s="246"/>
      <c r="J154" s="241"/>
      <c r="K154" s="241"/>
      <c r="L154" s="247"/>
      <c r="M154" s="248"/>
      <c r="N154" s="249"/>
      <c r="O154" s="249"/>
      <c r="P154" s="249"/>
      <c r="Q154" s="249"/>
      <c r="R154" s="249"/>
      <c r="S154" s="249"/>
      <c r="T154" s="25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190</v>
      </c>
      <c r="AU154" s="251" t="s">
        <v>82</v>
      </c>
      <c r="AV154" s="13" t="s">
        <v>82</v>
      </c>
      <c r="AW154" s="13" t="s">
        <v>30</v>
      </c>
      <c r="AX154" s="13" t="s">
        <v>80</v>
      </c>
      <c r="AY154" s="251" t="s">
        <v>182</v>
      </c>
    </row>
    <row r="155" s="2" customFormat="1" ht="24.15" customHeight="1">
      <c r="A155" s="37"/>
      <c r="B155" s="38"/>
      <c r="C155" s="226" t="s">
        <v>244</v>
      </c>
      <c r="D155" s="226" t="s">
        <v>184</v>
      </c>
      <c r="E155" s="227" t="s">
        <v>574</v>
      </c>
      <c r="F155" s="228" t="s">
        <v>575</v>
      </c>
      <c r="G155" s="229" t="s">
        <v>187</v>
      </c>
      <c r="H155" s="230">
        <v>1.3999999999999999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38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188</v>
      </c>
      <c r="AT155" s="238" t="s">
        <v>184</v>
      </c>
      <c r="AU155" s="238" t="s">
        <v>82</v>
      </c>
      <c r="AY155" s="16" t="s">
        <v>182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188</v>
      </c>
      <c r="BM155" s="238" t="s">
        <v>576</v>
      </c>
    </row>
    <row r="156" s="13" customFormat="1">
      <c r="A156" s="13"/>
      <c r="B156" s="240"/>
      <c r="C156" s="241"/>
      <c r="D156" s="242" t="s">
        <v>190</v>
      </c>
      <c r="E156" s="243" t="s">
        <v>1</v>
      </c>
      <c r="F156" s="244" t="s">
        <v>577</v>
      </c>
      <c r="G156" s="241"/>
      <c r="H156" s="245">
        <v>1.2</v>
      </c>
      <c r="I156" s="246"/>
      <c r="J156" s="241"/>
      <c r="K156" s="241"/>
      <c r="L156" s="247"/>
      <c r="M156" s="248"/>
      <c r="N156" s="249"/>
      <c r="O156" s="249"/>
      <c r="P156" s="249"/>
      <c r="Q156" s="249"/>
      <c r="R156" s="249"/>
      <c r="S156" s="249"/>
      <c r="T156" s="25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1" t="s">
        <v>190</v>
      </c>
      <c r="AU156" s="251" t="s">
        <v>82</v>
      </c>
      <c r="AV156" s="13" t="s">
        <v>82</v>
      </c>
      <c r="AW156" s="13" t="s">
        <v>30</v>
      </c>
      <c r="AX156" s="13" t="s">
        <v>73</v>
      </c>
      <c r="AY156" s="251" t="s">
        <v>182</v>
      </c>
    </row>
    <row r="157" s="13" customFormat="1">
      <c r="A157" s="13"/>
      <c r="B157" s="240"/>
      <c r="C157" s="241"/>
      <c r="D157" s="242" t="s">
        <v>190</v>
      </c>
      <c r="E157" s="243" t="s">
        <v>1</v>
      </c>
      <c r="F157" s="244" t="s">
        <v>578</v>
      </c>
      <c r="G157" s="241"/>
      <c r="H157" s="245">
        <v>0.20000000000000001</v>
      </c>
      <c r="I157" s="246"/>
      <c r="J157" s="241"/>
      <c r="K157" s="241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190</v>
      </c>
      <c r="AU157" s="251" t="s">
        <v>82</v>
      </c>
      <c r="AV157" s="13" t="s">
        <v>82</v>
      </c>
      <c r="AW157" s="13" t="s">
        <v>30</v>
      </c>
      <c r="AX157" s="13" t="s">
        <v>73</v>
      </c>
      <c r="AY157" s="251" t="s">
        <v>182</v>
      </c>
    </row>
    <row r="158" s="14" customFormat="1">
      <c r="A158" s="14"/>
      <c r="B158" s="275"/>
      <c r="C158" s="276"/>
      <c r="D158" s="242" t="s">
        <v>190</v>
      </c>
      <c r="E158" s="277" t="s">
        <v>1</v>
      </c>
      <c r="F158" s="278" t="s">
        <v>540</v>
      </c>
      <c r="G158" s="276"/>
      <c r="H158" s="279">
        <v>1.3999999999999999</v>
      </c>
      <c r="I158" s="280"/>
      <c r="J158" s="276"/>
      <c r="K158" s="276"/>
      <c r="L158" s="281"/>
      <c r="M158" s="282"/>
      <c r="N158" s="283"/>
      <c r="O158" s="283"/>
      <c r="P158" s="283"/>
      <c r="Q158" s="283"/>
      <c r="R158" s="283"/>
      <c r="S158" s="283"/>
      <c r="T158" s="28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5" t="s">
        <v>190</v>
      </c>
      <c r="AU158" s="285" t="s">
        <v>82</v>
      </c>
      <c r="AV158" s="14" t="s">
        <v>188</v>
      </c>
      <c r="AW158" s="14" t="s">
        <v>30</v>
      </c>
      <c r="AX158" s="14" t="s">
        <v>80</v>
      </c>
      <c r="AY158" s="285" t="s">
        <v>182</v>
      </c>
    </row>
    <row r="159" s="12" customFormat="1" ht="22.8" customHeight="1">
      <c r="A159" s="12"/>
      <c r="B159" s="210"/>
      <c r="C159" s="211"/>
      <c r="D159" s="212" t="s">
        <v>72</v>
      </c>
      <c r="E159" s="224" t="s">
        <v>188</v>
      </c>
      <c r="F159" s="224" t="s">
        <v>233</v>
      </c>
      <c r="G159" s="211"/>
      <c r="H159" s="211"/>
      <c r="I159" s="214"/>
      <c r="J159" s="225">
        <f>BK159</f>
        <v>0</v>
      </c>
      <c r="K159" s="211"/>
      <c r="L159" s="216"/>
      <c r="M159" s="217"/>
      <c r="N159" s="218"/>
      <c r="O159" s="218"/>
      <c r="P159" s="219">
        <f>SUM(P160:P165)</f>
        <v>0</v>
      </c>
      <c r="Q159" s="218"/>
      <c r="R159" s="219">
        <f>SUM(R160:R165)</f>
        <v>5.7951449999999998</v>
      </c>
      <c r="S159" s="218"/>
      <c r="T159" s="220">
        <f>SUM(T160:T165)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80</v>
      </c>
      <c r="AT159" s="222" t="s">
        <v>72</v>
      </c>
      <c r="AU159" s="222" t="s">
        <v>80</v>
      </c>
      <c r="AY159" s="221" t="s">
        <v>182</v>
      </c>
      <c r="BK159" s="223">
        <f>SUM(BK160:BK165)</f>
        <v>0</v>
      </c>
    </row>
    <row r="160" s="2" customFormat="1" ht="33" customHeight="1">
      <c r="A160" s="37"/>
      <c r="B160" s="38"/>
      <c r="C160" s="226" t="s">
        <v>249</v>
      </c>
      <c r="D160" s="226" t="s">
        <v>184</v>
      </c>
      <c r="E160" s="227" t="s">
        <v>579</v>
      </c>
      <c r="F160" s="228" t="s">
        <v>580</v>
      </c>
      <c r="G160" s="229" t="s">
        <v>214</v>
      </c>
      <c r="H160" s="230">
        <v>4.5</v>
      </c>
      <c r="I160" s="231"/>
      <c r="J160" s="232">
        <f>ROUND(I160*H160,2)</f>
        <v>0</v>
      </c>
      <c r="K160" s="233"/>
      <c r="L160" s="43"/>
      <c r="M160" s="234" t="s">
        <v>1</v>
      </c>
      <c r="N160" s="235" t="s">
        <v>38</v>
      </c>
      <c r="O160" s="90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8" t="s">
        <v>188</v>
      </c>
      <c r="AT160" s="238" t="s">
        <v>184</v>
      </c>
      <c r="AU160" s="238" t="s">
        <v>82</v>
      </c>
      <c r="AY160" s="16" t="s">
        <v>182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6" t="s">
        <v>80</v>
      </c>
      <c r="BK160" s="239">
        <f>ROUND(I160*H160,2)</f>
        <v>0</v>
      </c>
      <c r="BL160" s="16" t="s">
        <v>188</v>
      </c>
      <c r="BM160" s="238" t="s">
        <v>581</v>
      </c>
    </row>
    <row r="161" s="2" customFormat="1" ht="33" customHeight="1">
      <c r="A161" s="37"/>
      <c r="B161" s="38"/>
      <c r="C161" s="226" t="s">
        <v>8</v>
      </c>
      <c r="D161" s="226" t="s">
        <v>184</v>
      </c>
      <c r="E161" s="227" t="s">
        <v>582</v>
      </c>
      <c r="F161" s="228" t="s">
        <v>583</v>
      </c>
      <c r="G161" s="229" t="s">
        <v>214</v>
      </c>
      <c r="H161" s="230">
        <v>4.5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38</v>
      </c>
      <c r="O161" s="90"/>
      <c r="P161" s="236">
        <f>O161*H161</f>
        <v>0</v>
      </c>
      <c r="Q161" s="236">
        <v>1.2878099999999999</v>
      </c>
      <c r="R161" s="236">
        <f>Q161*H161</f>
        <v>5.7951449999999998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188</v>
      </c>
      <c r="AT161" s="238" t="s">
        <v>184</v>
      </c>
      <c r="AU161" s="238" t="s">
        <v>82</v>
      </c>
      <c r="AY161" s="16" t="s">
        <v>182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188</v>
      </c>
      <c r="BM161" s="238" t="s">
        <v>584</v>
      </c>
    </row>
    <row r="162" s="13" customFormat="1">
      <c r="A162" s="13"/>
      <c r="B162" s="240"/>
      <c r="C162" s="241"/>
      <c r="D162" s="242" t="s">
        <v>190</v>
      </c>
      <c r="E162" s="243" t="s">
        <v>1</v>
      </c>
      <c r="F162" s="244" t="s">
        <v>585</v>
      </c>
      <c r="G162" s="241"/>
      <c r="H162" s="245">
        <v>1</v>
      </c>
      <c r="I162" s="246"/>
      <c r="J162" s="241"/>
      <c r="K162" s="241"/>
      <c r="L162" s="247"/>
      <c r="M162" s="248"/>
      <c r="N162" s="249"/>
      <c r="O162" s="249"/>
      <c r="P162" s="249"/>
      <c r="Q162" s="249"/>
      <c r="R162" s="249"/>
      <c r="S162" s="249"/>
      <c r="T162" s="25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190</v>
      </c>
      <c r="AU162" s="251" t="s">
        <v>82</v>
      </c>
      <c r="AV162" s="13" t="s">
        <v>82</v>
      </c>
      <c r="AW162" s="13" t="s">
        <v>30</v>
      </c>
      <c r="AX162" s="13" t="s">
        <v>73</v>
      </c>
      <c r="AY162" s="251" t="s">
        <v>182</v>
      </c>
    </row>
    <row r="163" s="13" customFormat="1">
      <c r="A163" s="13"/>
      <c r="B163" s="240"/>
      <c r="C163" s="241"/>
      <c r="D163" s="242" t="s">
        <v>190</v>
      </c>
      <c r="E163" s="243" t="s">
        <v>1</v>
      </c>
      <c r="F163" s="244" t="s">
        <v>586</v>
      </c>
      <c r="G163" s="241"/>
      <c r="H163" s="245">
        <v>1</v>
      </c>
      <c r="I163" s="246"/>
      <c r="J163" s="241"/>
      <c r="K163" s="241"/>
      <c r="L163" s="247"/>
      <c r="M163" s="248"/>
      <c r="N163" s="249"/>
      <c r="O163" s="249"/>
      <c r="P163" s="249"/>
      <c r="Q163" s="249"/>
      <c r="R163" s="249"/>
      <c r="S163" s="249"/>
      <c r="T163" s="25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190</v>
      </c>
      <c r="AU163" s="251" t="s">
        <v>82</v>
      </c>
      <c r="AV163" s="13" t="s">
        <v>82</v>
      </c>
      <c r="AW163" s="13" t="s">
        <v>30</v>
      </c>
      <c r="AX163" s="13" t="s">
        <v>73</v>
      </c>
      <c r="AY163" s="251" t="s">
        <v>182</v>
      </c>
    </row>
    <row r="164" s="13" customFormat="1">
      <c r="A164" s="13"/>
      <c r="B164" s="240"/>
      <c r="C164" s="241"/>
      <c r="D164" s="242" t="s">
        <v>190</v>
      </c>
      <c r="E164" s="243" t="s">
        <v>1</v>
      </c>
      <c r="F164" s="244" t="s">
        <v>587</v>
      </c>
      <c r="G164" s="241"/>
      <c r="H164" s="245">
        <v>2.5</v>
      </c>
      <c r="I164" s="246"/>
      <c r="J164" s="241"/>
      <c r="K164" s="241"/>
      <c r="L164" s="247"/>
      <c r="M164" s="248"/>
      <c r="N164" s="249"/>
      <c r="O164" s="249"/>
      <c r="P164" s="249"/>
      <c r="Q164" s="249"/>
      <c r="R164" s="249"/>
      <c r="S164" s="249"/>
      <c r="T164" s="25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190</v>
      </c>
      <c r="AU164" s="251" t="s">
        <v>82</v>
      </c>
      <c r="AV164" s="13" t="s">
        <v>82</v>
      </c>
      <c r="AW164" s="13" t="s">
        <v>30</v>
      </c>
      <c r="AX164" s="13" t="s">
        <v>73</v>
      </c>
      <c r="AY164" s="251" t="s">
        <v>182</v>
      </c>
    </row>
    <row r="165" s="14" customFormat="1">
      <c r="A165" s="14"/>
      <c r="B165" s="275"/>
      <c r="C165" s="276"/>
      <c r="D165" s="242" t="s">
        <v>190</v>
      </c>
      <c r="E165" s="277" t="s">
        <v>1</v>
      </c>
      <c r="F165" s="278" t="s">
        <v>540</v>
      </c>
      <c r="G165" s="276"/>
      <c r="H165" s="279">
        <v>4.5</v>
      </c>
      <c r="I165" s="280"/>
      <c r="J165" s="276"/>
      <c r="K165" s="276"/>
      <c r="L165" s="281"/>
      <c r="M165" s="282"/>
      <c r="N165" s="283"/>
      <c r="O165" s="283"/>
      <c r="P165" s="283"/>
      <c r="Q165" s="283"/>
      <c r="R165" s="283"/>
      <c r="S165" s="283"/>
      <c r="T165" s="28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5" t="s">
        <v>190</v>
      </c>
      <c r="AU165" s="285" t="s">
        <v>82</v>
      </c>
      <c r="AV165" s="14" t="s">
        <v>188</v>
      </c>
      <c r="AW165" s="14" t="s">
        <v>30</v>
      </c>
      <c r="AX165" s="14" t="s">
        <v>80</v>
      </c>
      <c r="AY165" s="285" t="s">
        <v>182</v>
      </c>
    </row>
    <row r="166" s="12" customFormat="1" ht="22.8" customHeight="1">
      <c r="A166" s="12"/>
      <c r="B166" s="210"/>
      <c r="C166" s="211"/>
      <c r="D166" s="212" t="s">
        <v>72</v>
      </c>
      <c r="E166" s="224" t="s">
        <v>222</v>
      </c>
      <c r="F166" s="224" t="s">
        <v>248</v>
      </c>
      <c r="G166" s="211"/>
      <c r="H166" s="211"/>
      <c r="I166" s="214"/>
      <c r="J166" s="225">
        <f>BK166</f>
        <v>0</v>
      </c>
      <c r="K166" s="211"/>
      <c r="L166" s="216"/>
      <c r="M166" s="217"/>
      <c r="N166" s="218"/>
      <c r="O166" s="218"/>
      <c r="P166" s="219">
        <f>SUM(P167:P177)</f>
        <v>0</v>
      </c>
      <c r="Q166" s="218"/>
      <c r="R166" s="219">
        <f>SUM(R167:R177)</f>
        <v>1.11272485</v>
      </c>
      <c r="S166" s="218"/>
      <c r="T166" s="220">
        <f>SUM(T167:T177)</f>
        <v>12.060000000000001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80</v>
      </c>
      <c r="AT166" s="222" t="s">
        <v>72</v>
      </c>
      <c r="AU166" s="222" t="s">
        <v>80</v>
      </c>
      <c r="AY166" s="221" t="s">
        <v>182</v>
      </c>
      <c r="BK166" s="223">
        <f>SUM(BK167:BK177)</f>
        <v>0</v>
      </c>
    </row>
    <row r="167" s="2" customFormat="1" ht="33" customHeight="1">
      <c r="A167" s="37"/>
      <c r="B167" s="38"/>
      <c r="C167" s="226" t="s">
        <v>259</v>
      </c>
      <c r="D167" s="226" t="s">
        <v>184</v>
      </c>
      <c r="E167" s="227" t="s">
        <v>588</v>
      </c>
      <c r="F167" s="228" t="s">
        <v>589</v>
      </c>
      <c r="G167" s="229" t="s">
        <v>252</v>
      </c>
      <c r="H167" s="230">
        <v>9.5</v>
      </c>
      <c r="I167" s="231"/>
      <c r="J167" s="232">
        <f>ROUND(I167*H167,2)</f>
        <v>0</v>
      </c>
      <c r="K167" s="233"/>
      <c r="L167" s="43"/>
      <c r="M167" s="234" t="s">
        <v>1</v>
      </c>
      <c r="N167" s="235" t="s">
        <v>38</v>
      </c>
      <c r="O167" s="90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8" t="s">
        <v>188</v>
      </c>
      <c r="AT167" s="238" t="s">
        <v>184</v>
      </c>
      <c r="AU167" s="238" t="s">
        <v>82</v>
      </c>
      <c r="AY167" s="16" t="s">
        <v>182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6" t="s">
        <v>80</v>
      </c>
      <c r="BK167" s="239">
        <f>ROUND(I167*H167,2)</f>
        <v>0</v>
      </c>
      <c r="BL167" s="16" t="s">
        <v>188</v>
      </c>
      <c r="BM167" s="238" t="s">
        <v>590</v>
      </c>
    </row>
    <row r="168" s="2" customFormat="1" ht="24.15" customHeight="1">
      <c r="A168" s="37"/>
      <c r="B168" s="38"/>
      <c r="C168" s="252" t="s">
        <v>264</v>
      </c>
      <c r="D168" s="252" t="s">
        <v>254</v>
      </c>
      <c r="E168" s="253" t="s">
        <v>591</v>
      </c>
      <c r="F168" s="254" t="s">
        <v>592</v>
      </c>
      <c r="G168" s="255" t="s">
        <v>252</v>
      </c>
      <c r="H168" s="256">
        <v>9.5</v>
      </c>
      <c r="I168" s="257"/>
      <c r="J168" s="258">
        <f>ROUND(I168*H168,2)</f>
        <v>0</v>
      </c>
      <c r="K168" s="259"/>
      <c r="L168" s="260"/>
      <c r="M168" s="261" t="s">
        <v>1</v>
      </c>
      <c r="N168" s="262" t="s">
        <v>38</v>
      </c>
      <c r="O168" s="90"/>
      <c r="P168" s="236">
        <f>O168*H168</f>
        <v>0</v>
      </c>
      <c r="Q168" s="236">
        <v>0.049200000000000001</v>
      </c>
      <c r="R168" s="236">
        <f>Q168*H168</f>
        <v>0.46739999999999998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217</v>
      </c>
      <c r="AT168" s="238" t="s">
        <v>254</v>
      </c>
      <c r="AU168" s="238" t="s">
        <v>82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188</v>
      </c>
      <c r="BM168" s="238" t="s">
        <v>593</v>
      </c>
    </row>
    <row r="169" s="2" customFormat="1" ht="24.15" customHeight="1">
      <c r="A169" s="37"/>
      <c r="B169" s="38"/>
      <c r="C169" s="252" t="s">
        <v>269</v>
      </c>
      <c r="D169" s="252" t="s">
        <v>254</v>
      </c>
      <c r="E169" s="253" t="s">
        <v>594</v>
      </c>
      <c r="F169" s="254" t="s">
        <v>595</v>
      </c>
      <c r="G169" s="255" t="s">
        <v>262</v>
      </c>
      <c r="H169" s="256">
        <v>1</v>
      </c>
      <c r="I169" s="257"/>
      <c r="J169" s="258">
        <f>ROUND(I169*H169,2)</f>
        <v>0</v>
      </c>
      <c r="K169" s="259"/>
      <c r="L169" s="260"/>
      <c r="M169" s="261" t="s">
        <v>1</v>
      </c>
      <c r="N169" s="262" t="s">
        <v>38</v>
      </c>
      <c r="O169" s="90"/>
      <c r="P169" s="236">
        <f>O169*H169</f>
        <v>0</v>
      </c>
      <c r="Q169" s="236">
        <v>0.042299999999999997</v>
      </c>
      <c r="R169" s="236">
        <f>Q169*H169</f>
        <v>0.042299999999999997</v>
      </c>
      <c r="S169" s="236">
        <v>0</v>
      </c>
      <c r="T169" s="23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8" t="s">
        <v>217</v>
      </c>
      <c r="AT169" s="238" t="s">
        <v>254</v>
      </c>
      <c r="AU169" s="238" t="s">
        <v>82</v>
      </c>
      <c r="AY169" s="16" t="s">
        <v>182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6" t="s">
        <v>80</v>
      </c>
      <c r="BK169" s="239">
        <f>ROUND(I169*H169,2)</f>
        <v>0</v>
      </c>
      <c r="BL169" s="16" t="s">
        <v>188</v>
      </c>
      <c r="BM169" s="238" t="s">
        <v>596</v>
      </c>
    </row>
    <row r="170" s="2" customFormat="1" ht="24.15" customHeight="1">
      <c r="A170" s="37"/>
      <c r="B170" s="38"/>
      <c r="C170" s="226" t="s">
        <v>276</v>
      </c>
      <c r="D170" s="226" t="s">
        <v>184</v>
      </c>
      <c r="E170" s="227" t="s">
        <v>597</v>
      </c>
      <c r="F170" s="228" t="s">
        <v>598</v>
      </c>
      <c r="G170" s="229" t="s">
        <v>262</v>
      </c>
      <c r="H170" s="230">
        <v>1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38</v>
      </c>
      <c r="O170" s="90"/>
      <c r="P170" s="236">
        <f>O170*H170</f>
        <v>0</v>
      </c>
      <c r="Q170" s="236">
        <v>0.0064900000000000001</v>
      </c>
      <c r="R170" s="236">
        <f>Q170*H170</f>
        <v>0.0064900000000000001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188</v>
      </c>
      <c r="AT170" s="238" t="s">
        <v>184</v>
      </c>
      <c r="AU170" s="238" t="s">
        <v>82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188</v>
      </c>
      <c r="BM170" s="238" t="s">
        <v>599</v>
      </c>
    </row>
    <row r="171" s="2" customFormat="1" ht="16.5" customHeight="1">
      <c r="A171" s="37"/>
      <c r="B171" s="38"/>
      <c r="C171" s="226" t="s">
        <v>281</v>
      </c>
      <c r="D171" s="226" t="s">
        <v>184</v>
      </c>
      <c r="E171" s="227" t="s">
        <v>600</v>
      </c>
      <c r="F171" s="228" t="s">
        <v>601</v>
      </c>
      <c r="G171" s="229" t="s">
        <v>187</v>
      </c>
      <c r="H171" s="230">
        <v>2.3999999999999999</v>
      </c>
      <c r="I171" s="231"/>
      <c r="J171" s="232">
        <f>ROUND(I171*H171,2)</f>
        <v>0</v>
      </c>
      <c r="K171" s="233"/>
      <c r="L171" s="43"/>
      <c r="M171" s="234" t="s">
        <v>1</v>
      </c>
      <c r="N171" s="235" t="s">
        <v>38</v>
      </c>
      <c r="O171" s="90"/>
      <c r="P171" s="236">
        <f>O171*H171</f>
        <v>0</v>
      </c>
      <c r="Q171" s="236">
        <v>0.12</v>
      </c>
      <c r="R171" s="236">
        <f>Q171*H171</f>
        <v>0.28799999999999998</v>
      </c>
      <c r="S171" s="236">
        <v>2.4900000000000002</v>
      </c>
      <c r="T171" s="237">
        <f>S171*H171</f>
        <v>5.976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8" t="s">
        <v>188</v>
      </c>
      <c r="AT171" s="238" t="s">
        <v>184</v>
      </c>
      <c r="AU171" s="238" t="s">
        <v>82</v>
      </c>
      <c r="AY171" s="16" t="s">
        <v>182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6" t="s">
        <v>80</v>
      </c>
      <c r="BK171" s="239">
        <f>ROUND(I171*H171,2)</f>
        <v>0</v>
      </c>
      <c r="BL171" s="16" t="s">
        <v>188</v>
      </c>
      <c r="BM171" s="238" t="s">
        <v>602</v>
      </c>
    </row>
    <row r="172" s="13" customFormat="1">
      <c r="A172" s="13"/>
      <c r="B172" s="240"/>
      <c r="C172" s="241"/>
      <c r="D172" s="242" t="s">
        <v>190</v>
      </c>
      <c r="E172" s="243" t="s">
        <v>1</v>
      </c>
      <c r="F172" s="244" t="s">
        <v>603</v>
      </c>
      <c r="G172" s="241"/>
      <c r="H172" s="245">
        <v>2.3999999999999999</v>
      </c>
      <c r="I172" s="246"/>
      <c r="J172" s="241"/>
      <c r="K172" s="241"/>
      <c r="L172" s="247"/>
      <c r="M172" s="248"/>
      <c r="N172" s="249"/>
      <c r="O172" s="249"/>
      <c r="P172" s="249"/>
      <c r="Q172" s="249"/>
      <c r="R172" s="249"/>
      <c r="S172" s="249"/>
      <c r="T172" s="25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1" t="s">
        <v>190</v>
      </c>
      <c r="AU172" s="251" t="s">
        <v>82</v>
      </c>
      <c r="AV172" s="13" t="s">
        <v>82</v>
      </c>
      <c r="AW172" s="13" t="s">
        <v>30</v>
      </c>
      <c r="AX172" s="13" t="s">
        <v>73</v>
      </c>
      <c r="AY172" s="251" t="s">
        <v>182</v>
      </c>
    </row>
    <row r="173" s="14" customFormat="1">
      <c r="A173" s="14"/>
      <c r="B173" s="275"/>
      <c r="C173" s="276"/>
      <c r="D173" s="242" t="s">
        <v>190</v>
      </c>
      <c r="E173" s="277" t="s">
        <v>1</v>
      </c>
      <c r="F173" s="278" t="s">
        <v>540</v>
      </c>
      <c r="G173" s="276"/>
      <c r="H173" s="279">
        <v>2.3999999999999999</v>
      </c>
      <c r="I173" s="280"/>
      <c r="J173" s="276"/>
      <c r="K173" s="276"/>
      <c r="L173" s="281"/>
      <c r="M173" s="282"/>
      <c r="N173" s="283"/>
      <c r="O173" s="283"/>
      <c r="P173" s="283"/>
      <c r="Q173" s="283"/>
      <c r="R173" s="283"/>
      <c r="S173" s="283"/>
      <c r="T173" s="28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85" t="s">
        <v>190</v>
      </c>
      <c r="AU173" s="285" t="s">
        <v>82</v>
      </c>
      <c r="AV173" s="14" t="s">
        <v>188</v>
      </c>
      <c r="AW173" s="14" t="s">
        <v>30</v>
      </c>
      <c r="AX173" s="14" t="s">
        <v>80</v>
      </c>
      <c r="AY173" s="285" t="s">
        <v>182</v>
      </c>
    </row>
    <row r="174" s="2" customFormat="1" ht="16.5" customHeight="1">
      <c r="A174" s="37"/>
      <c r="B174" s="38"/>
      <c r="C174" s="226" t="s">
        <v>7</v>
      </c>
      <c r="D174" s="226" t="s">
        <v>184</v>
      </c>
      <c r="E174" s="227" t="s">
        <v>604</v>
      </c>
      <c r="F174" s="228" t="s">
        <v>605</v>
      </c>
      <c r="G174" s="229" t="s">
        <v>187</v>
      </c>
      <c r="H174" s="230">
        <v>2.5350000000000001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38</v>
      </c>
      <c r="O174" s="90"/>
      <c r="P174" s="236">
        <f>O174*H174</f>
        <v>0</v>
      </c>
      <c r="Q174" s="236">
        <v>0.12171</v>
      </c>
      <c r="R174" s="236">
        <f>Q174*H174</f>
        <v>0.30853485000000003</v>
      </c>
      <c r="S174" s="236">
        <v>2.3999999999999999</v>
      </c>
      <c r="T174" s="237">
        <f>S174*H174</f>
        <v>6.0840000000000005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188</v>
      </c>
      <c r="AT174" s="238" t="s">
        <v>184</v>
      </c>
      <c r="AU174" s="238" t="s">
        <v>82</v>
      </c>
      <c r="AY174" s="16" t="s">
        <v>182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188</v>
      </c>
      <c r="BM174" s="238" t="s">
        <v>606</v>
      </c>
    </row>
    <row r="175" s="13" customFormat="1">
      <c r="A175" s="13"/>
      <c r="B175" s="240"/>
      <c r="C175" s="241"/>
      <c r="D175" s="242" t="s">
        <v>190</v>
      </c>
      <c r="E175" s="243" t="s">
        <v>1</v>
      </c>
      <c r="F175" s="244" t="s">
        <v>607</v>
      </c>
      <c r="G175" s="241"/>
      <c r="H175" s="245">
        <v>2.2050000000000001</v>
      </c>
      <c r="I175" s="246"/>
      <c r="J175" s="241"/>
      <c r="K175" s="241"/>
      <c r="L175" s="247"/>
      <c r="M175" s="248"/>
      <c r="N175" s="249"/>
      <c r="O175" s="249"/>
      <c r="P175" s="249"/>
      <c r="Q175" s="249"/>
      <c r="R175" s="249"/>
      <c r="S175" s="249"/>
      <c r="T175" s="25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190</v>
      </c>
      <c r="AU175" s="251" t="s">
        <v>82</v>
      </c>
      <c r="AV175" s="13" t="s">
        <v>82</v>
      </c>
      <c r="AW175" s="13" t="s">
        <v>30</v>
      </c>
      <c r="AX175" s="13" t="s">
        <v>73</v>
      </c>
      <c r="AY175" s="251" t="s">
        <v>182</v>
      </c>
    </row>
    <row r="176" s="13" customFormat="1">
      <c r="A176" s="13"/>
      <c r="B176" s="240"/>
      <c r="C176" s="241"/>
      <c r="D176" s="242" t="s">
        <v>190</v>
      </c>
      <c r="E176" s="243" t="s">
        <v>1</v>
      </c>
      <c r="F176" s="244" t="s">
        <v>608</v>
      </c>
      <c r="G176" s="241"/>
      <c r="H176" s="245">
        <v>0.33000000000000002</v>
      </c>
      <c r="I176" s="246"/>
      <c r="J176" s="241"/>
      <c r="K176" s="241"/>
      <c r="L176" s="247"/>
      <c r="M176" s="248"/>
      <c r="N176" s="249"/>
      <c r="O176" s="249"/>
      <c r="P176" s="249"/>
      <c r="Q176" s="249"/>
      <c r="R176" s="249"/>
      <c r="S176" s="249"/>
      <c r="T176" s="25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1" t="s">
        <v>190</v>
      </c>
      <c r="AU176" s="251" t="s">
        <v>82</v>
      </c>
      <c r="AV176" s="13" t="s">
        <v>82</v>
      </c>
      <c r="AW176" s="13" t="s">
        <v>30</v>
      </c>
      <c r="AX176" s="13" t="s">
        <v>73</v>
      </c>
      <c r="AY176" s="251" t="s">
        <v>182</v>
      </c>
    </row>
    <row r="177" s="14" customFormat="1">
      <c r="A177" s="14"/>
      <c r="B177" s="275"/>
      <c r="C177" s="276"/>
      <c r="D177" s="242" t="s">
        <v>190</v>
      </c>
      <c r="E177" s="277" t="s">
        <v>1</v>
      </c>
      <c r="F177" s="278" t="s">
        <v>540</v>
      </c>
      <c r="G177" s="276"/>
      <c r="H177" s="279">
        <v>2.5350000000000001</v>
      </c>
      <c r="I177" s="280"/>
      <c r="J177" s="276"/>
      <c r="K177" s="276"/>
      <c r="L177" s="281"/>
      <c r="M177" s="282"/>
      <c r="N177" s="283"/>
      <c r="O177" s="283"/>
      <c r="P177" s="283"/>
      <c r="Q177" s="283"/>
      <c r="R177" s="283"/>
      <c r="S177" s="283"/>
      <c r="T177" s="28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85" t="s">
        <v>190</v>
      </c>
      <c r="AU177" s="285" t="s">
        <v>82</v>
      </c>
      <c r="AV177" s="14" t="s">
        <v>188</v>
      </c>
      <c r="AW177" s="14" t="s">
        <v>30</v>
      </c>
      <c r="AX177" s="14" t="s">
        <v>80</v>
      </c>
      <c r="AY177" s="285" t="s">
        <v>182</v>
      </c>
    </row>
    <row r="178" s="12" customFormat="1" ht="22.8" customHeight="1">
      <c r="A178" s="12"/>
      <c r="B178" s="210"/>
      <c r="C178" s="211"/>
      <c r="D178" s="212" t="s">
        <v>72</v>
      </c>
      <c r="E178" s="224" t="s">
        <v>274</v>
      </c>
      <c r="F178" s="224" t="s">
        <v>275</v>
      </c>
      <c r="G178" s="211"/>
      <c r="H178" s="211"/>
      <c r="I178" s="214"/>
      <c r="J178" s="225">
        <f>BK178</f>
        <v>0</v>
      </c>
      <c r="K178" s="211"/>
      <c r="L178" s="216"/>
      <c r="M178" s="217"/>
      <c r="N178" s="218"/>
      <c r="O178" s="218"/>
      <c r="P178" s="219">
        <f>SUM(P179:P185)</f>
        <v>0</v>
      </c>
      <c r="Q178" s="218"/>
      <c r="R178" s="219">
        <f>SUM(R179:R185)</f>
        <v>0</v>
      </c>
      <c r="S178" s="218"/>
      <c r="T178" s="220">
        <f>SUM(T179:T185)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80</v>
      </c>
      <c r="AT178" s="222" t="s">
        <v>72</v>
      </c>
      <c r="AU178" s="222" t="s">
        <v>80</v>
      </c>
      <c r="AY178" s="221" t="s">
        <v>182</v>
      </c>
      <c r="BK178" s="223">
        <f>SUM(BK179:BK185)</f>
        <v>0</v>
      </c>
    </row>
    <row r="179" s="2" customFormat="1" ht="24.15" customHeight="1">
      <c r="A179" s="37"/>
      <c r="B179" s="38"/>
      <c r="C179" s="226" t="s">
        <v>289</v>
      </c>
      <c r="D179" s="226" t="s">
        <v>184</v>
      </c>
      <c r="E179" s="227" t="s">
        <v>277</v>
      </c>
      <c r="F179" s="228" t="s">
        <v>278</v>
      </c>
      <c r="G179" s="229" t="s">
        <v>279</v>
      </c>
      <c r="H179" s="230">
        <v>65.808000000000007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38</v>
      </c>
      <c r="O179" s="90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188</v>
      </c>
      <c r="AT179" s="238" t="s">
        <v>184</v>
      </c>
      <c r="AU179" s="238" t="s">
        <v>82</v>
      </c>
      <c r="AY179" s="16" t="s">
        <v>182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80</v>
      </c>
      <c r="BK179" s="239">
        <f>ROUND(I179*H179,2)</f>
        <v>0</v>
      </c>
      <c r="BL179" s="16" t="s">
        <v>188</v>
      </c>
      <c r="BM179" s="238" t="s">
        <v>609</v>
      </c>
    </row>
    <row r="180" s="2" customFormat="1" ht="24.15" customHeight="1">
      <c r="A180" s="37"/>
      <c r="B180" s="38"/>
      <c r="C180" s="226" t="s">
        <v>293</v>
      </c>
      <c r="D180" s="226" t="s">
        <v>184</v>
      </c>
      <c r="E180" s="227" t="s">
        <v>610</v>
      </c>
      <c r="F180" s="228" t="s">
        <v>611</v>
      </c>
      <c r="G180" s="229" t="s">
        <v>279</v>
      </c>
      <c r="H180" s="230">
        <v>778.67999999999995</v>
      </c>
      <c r="I180" s="231"/>
      <c r="J180" s="232">
        <f>ROUND(I180*H180,2)</f>
        <v>0</v>
      </c>
      <c r="K180" s="233"/>
      <c r="L180" s="43"/>
      <c r="M180" s="234" t="s">
        <v>1</v>
      </c>
      <c r="N180" s="235" t="s">
        <v>38</v>
      </c>
      <c r="O180" s="90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188</v>
      </c>
      <c r="AT180" s="238" t="s">
        <v>184</v>
      </c>
      <c r="AU180" s="238" t="s">
        <v>82</v>
      </c>
      <c r="AY180" s="16" t="s">
        <v>182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188</v>
      </c>
      <c r="BM180" s="238" t="s">
        <v>612</v>
      </c>
    </row>
    <row r="181" s="13" customFormat="1">
      <c r="A181" s="13"/>
      <c r="B181" s="240"/>
      <c r="C181" s="241"/>
      <c r="D181" s="242" t="s">
        <v>190</v>
      </c>
      <c r="E181" s="243" t="s">
        <v>1</v>
      </c>
      <c r="F181" s="244" t="s">
        <v>613</v>
      </c>
      <c r="G181" s="241"/>
      <c r="H181" s="245">
        <v>778.67999999999995</v>
      </c>
      <c r="I181" s="246"/>
      <c r="J181" s="241"/>
      <c r="K181" s="241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190</v>
      </c>
      <c r="AU181" s="251" t="s">
        <v>82</v>
      </c>
      <c r="AV181" s="13" t="s">
        <v>82</v>
      </c>
      <c r="AW181" s="13" t="s">
        <v>30</v>
      </c>
      <c r="AX181" s="13" t="s">
        <v>80</v>
      </c>
      <c r="AY181" s="251" t="s">
        <v>182</v>
      </c>
    </row>
    <row r="182" s="2" customFormat="1" ht="24.15" customHeight="1">
      <c r="A182" s="37"/>
      <c r="B182" s="38"/>
      <c r="C182" s="226" t="s">
        <v>298</v>
      </c>
      <c r="D182" s="226" t="s">
        <v>184</v>
      </c>
      <c r="E182" s="227" t="s">
        <v>282</v>
      </c>
      <c r="F182" s="228" t="s">
        <v>283</v>
      </c>
      <c r="G182" s="229" t="s">
        <v>279</v>
      </c>
      <c r="H182" s="230">
        <v>83.843999999999994</v>
      </c>
      <c r="I182" s="231"/>
      <c r="J182" s="232">
        <f>ROUND(I182*H182,2)</f>
        <v>0</v>
      </c>
      <c r="K182" s="233"/>
      <c r="L182" s="43"/>
      <c r="M182" s="234" t="s">
        <v>1</v>
      </c>
      <c r="N182" s="235" t="s">
        <v>38</v>
      </c>
      <c r="O182" s="90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8" t="s">
        <v>188</v>
      </c>
      <c r="AT182" s="238" t="s">
        <v>184</v>
      </c>
      <c r="AU182" s="238" t="s">
        <v>82</v>
      </c>
      <c r="AY182" s="16" t="s">
        <v>182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6" t="s">
        <v>80</v>
      </c>
      <c r="BK182" s="239">
        <f>ROUND(I182*H182,2)</f>
        <v>0</v>
      </c>
      <c r="BL182" s="16" t="s">
        <v>188</v>
      </c>
      <c r="BM182" s="238" t="s">
        <v>614</v>
      </c>
    </row>
    <row r="183" s="13" customFormat="1">
      <c r="A183" s="13"/>
      <c r="B183" s="240"/>
      <c r="C183" s="241"/>
      <c r="D183" s="242" t="s">
        <v>190</v>
      </c>
      <c r="E183" s="243" t="s">
        <v>1</v>
      </c>
      <c r="F183" s="244" t="s">
        <v>615</v>
      </c>
      <c r="G183" s="241"/>
      <c r="H183" s="245">
        <v>83.843999999999994</v>
      </c>
      <c r="I183" s="246"/>
      <c r="J183" s="241"/>
      <c r="K183" s="241"/>
      <c r="L183" s="247"/>
      <c r="M183" s="248"/>
      <c r="N183" s="249"/>
      <c r="O183" s="249"/>
      <c r="P183" s="249"/>
      <c r="Q183" s="249"/>
      <c r="R183" s="249"/>
      <c r="S183" s="249"/>
      <c r="T183" s="25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1" t="s">
        <v>190</v>
      </c>
      <c r="AU183" s="251" t="s">
        <v>82</v>
      </c>
      <c r="AV183" s="13" t="s">
        <v>82</v>
      </c>
      <c r="AW183" s="13" t="s">
        <v>30</v>
      </c>
      <c r="AX183" s="13" t="s">
        <v>80</v>
      </c>
      <c r="AY183" s="251" t="s">
        <v>182</v>
      </c>
    </row>
    <row r="184" s="2" customFormat="1" ht="37.8" customHeight="1">
      <c r="A184" s="37"/>
      <c r="B184" s="38"/>
      <c r="C184" s="226" t="s">
        <v>304</v>
      </c>
      <c r="D184" s="226" t="s">
        <v>184</v>
      </c>
      <c r="E184" s="227" t="s">
        <v>286</v>
      </c>
      <c r="F184" s="228" t="s">
        <v>287</v>
      </c>
      <c r="G184" s="229" t="s">
        <v>279</v>
      </c>
      <c r="H184" s="230">
        <v>12.060000000000001</v>
      </c>
      <c r="I184" s="231"/>
      <c r="J184" s="232">
        <f>ROUND(I184*H184,2)</f>
        <v>0</v>
      </c>
      <c r="K184" s="233"/>
      <c r="L184" s="43"/>
      <c r="M184" s="234" t="s">
        <v>1</v>
      </c>
      <c r="N184" s="235" t="s">
        <v>38</v>
      </c>
      <c r="O184" s="90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8" t="s">
        <v>188</v>
      </c>
      <c r="AT184" s="238" t="s">
        <v>184</v>
      </c>
      <c r="AU184" s="238" t="s">
        <v>82</v>
      </c>
      <c r="AY184" s="16" t="s">
        <v>182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6" t="s">
        <v>80</v>
      </c>
      <c r="BK184" s="239">
        <f>ROUND(I184*H184,2)</f>
        <v>0</v>
      </c>
      <c r="BL184" s="16" t="s">
        <v>188</v>
      </c>
      <c r="BM184" s="238" t="s">
        <v>616</v>
      </c>
    </row>
    <row r="185" s="2" customFormat="1" ht="24.15" customHeight="1">
      <c r="A185" s="37"/>
      <c r="B185" s="38"/>
      <c r="C185" s="226" t="s">
        <v>311</v>
      </c>
      <c r="D185" s="226" t="s">
        <v>184</v>
      </c>
      <c r="E185" s="227" t="s">
        <v>299</v>
      </c>
      <c r="F185" s="228" t="s">
        <v>300</v>
      </c>
      <c r="G185" s="229" t="s">
        <v>279</v>
      </c>
      <c r="H185" s="230">
        <v>83.843999999999994</v>
      </c>
      <c r="I185" s="231"/>
      <c r="J185" s="232">
        <f>ROUND(I185*H185,2)</f>
        <v>0</v>
      </c>
      <c r="K185" s="233"/>
      <c r="L185" s="43"/>
      <c r="M185" s="234" t="s">
        <v>1</v>
      </c>
      <c r="N185" s="235" t="s">
        <v>38</v>
      </c>
      <c r="O185" s="90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8" t="s">
        <v>188</v>
      </c>
      <c r="AT185" s="238" t="s">
        <v>184</v>
      </c>
      <c r="AU185" s="238" t="s">
        <v>82</v>
      </c>
      <c r="AY185" s="16" t="s">
        <v>182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6" t="s">
        <v>80</v>
      </c>
      <c r="BK185" s="239">
        <f>ROUND(I185*H185,2)</f>
        <v>0</v>
      </c>
      <c r="BL185" s="16" t="s">
        <v>188</v>
      </c>
      <c r="BM185" s="238" t="s">
        <v>617</v>
      </c>
    </row>
    <row r="186" s="12" customFormat="1" ht="22.8" customHeight="1">
      <c r="A186" s="12"/>
      <c r="B186" s="210"/>
      <c r="C186" s="211"/>
      <c r="D186" s="212" t="s">
        <v>72</v>
      </c>
      <c r="E186" s="224" t="s">
        <v>302</v>
      </c>
      <c r="F186" s="224" t="s">
        <v>303</v>
      </c>
      <c r="G186" s="211"/>
      <c r="H186" s="211"/>
      <c r="I186" s="214"/>
      <c r="J186" s="225">
        <f>BK186</f>
        <v>0</v>
      </c>
      <c r="K186" s="211"/>
      <c r="L186" s="216"/>
      <c r="M186" s="217"/>
      <c r="N186" s="218"/>
      <c r="O186" s="218"/>
      <c r="P186" s="219">
        <f>P187</f>
        <v>0</v>
      </c>
      <c r="Q186" s="218"/>
      <c r="R186" s="219">
        <f>R187</f>
        <v>0</v>
      </c>
      <c r="S186" s="218"/>
      <c r="T186" s="220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80</v>
      </c>
      <c r="AT186" s="222" t="s">
        <v>72</v>
      </c>
      <c r="AU186" s="222" t="s">
        <v>80</v>
      </c>
      <c r="AY186" s="221" t="s">
        <v>182</v>
      </c>
      <c r="BK186" s="223">
        <f>BK187</f>
        <v>0</v>
      </c>
    </row>
    <row r="187" s="2" customFormat="1" ht="24.15" customHeight="1">
      <c r="A187" s="37"/>
      <c r="B187" s="38"/>
      <c r="C187" s="226" t="s">
        <v>319</v>
      </c>
      <c r="D187" s="226" t="s">
        <v>184</v>
      </c>
      <c r="E187" s="227" t="s">
        <v>305</v>
      </c>
      <c r="F187" s="228" t="s">
        <v>306</v>
      </c>
      <c r="G187" s="229" t="s">
        <v>279</v>
      </c>
      <c r="H187" s="230">
        <v>102.3</v>
      </c>
      <c r="I187" s="231"/>
      <c r="J187" s="232">
        <f>ROUND(I187*H187,2)</f>
        <v>0</v>
      </c>
      <c r="K187" s="233"/>
      <c r="L187" s="43"/>
      <c r="M187" s="234" t="s">
        <v>1</v>
      </c>
      <c r="N187" s="235" t="s">
        <v>38</v>
      </c>
      <c r="O187" s="90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8" t="s">
        <v>188</v>
      </c>
      <c r="AT187" s="238" t="s">
        <v>184</v>
      </c>
      <c r="AU187" s="238" t="s">
        <v>82</v>
      </c>
      <c r="AY187" s="16" t="s">
        <v>182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6" t="s">
        <v>80</v>
      </c>
      <c r="BK187" s="239">
        <f>ROUND(I187*H187,2)</f>
        <v>0</v>
      </c>
      <c r="BL187" s="16" t="s">
        <v>188</v>
      </c>
      <c r="BM187" s="238" t="s">
        <v>618</v>
      </c>
    </row>
    <row r="188" s="12" customFormat="1" ht="25.92" customHeight="1">
      <c r="A188" s="12"/>
      <c r="B188" s="210"/>
      <c r="C188" s="211"/>
      <c r="D188" s="212" t="s">
        <v>72</v>
      </c>
      <c r="E188" s="213" t="s">
        <v>254</v>
      </c>
      <c r="F188" s="213" t="s">
        <v>308</v>
      </c>
      <c r="G188" s="211"/>
      <c r="H188" s="211"/>
      <c r="I188" s="214"/>
      <c r="J188" s="215">
        <f>BK188</f>
        <v>0</v>
      </c>
      <c r="K188" s="211"/>
      <c r="L188" s="216"/>
      <c r="M188" s="217"/>
      <c r="N188" s="218"/>
      <c r="O188" s="218"/>
      <c r="P188" s="219">
        <f>P189</f>
        <v>0</v>
      </c>
      <c r="Q188" s="218"/>
      <c r="R188" s="219">
        <f>R189</f>
        <v>0</v>
      </c>
      <c r="S188" s="218"/>
      <c r="T188" s="220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1" t="s">
        <v>195</v>
      </c>
      <c r="AT188" s="222" t="s">
        <v>72</v>
      </c>
      <c r="AU188" s="222" t="s">
        <v>73</v>
      </c>
      <c r="AY188" s="221" t="s">
        <v>182</v>
      </c>
      <c r="BK188" s="223">
        <f>BK189</f>
        <v>0</v>
      </c>
    </row>
    <row r="189" s="12" customFormat="1" ht="22.8" customHeight="1">
      <c r="A189" s="12"/>
      <c r="B189" s="210"/>
      <c r="C189" s="211"/>
      <c r="D189" s="212" t="s">
        <v>72</v>
      </c>
      <c r="E189" s="224" t="s">
        <v>309</v>
      </c>
      <c r="F189" s="224" t="s">
        <v>310</v>
      </c>
      <c r="G189" s="211"/>
      <c r="H189" s="211"/>
      <c r="I189" s="214"/>
      <c r="J189" s="225">
        <f>BK189</f>
        <v>0</v>
      </c>
      <c r="K189" s="211"/>
      <c r="L189" s="216"/>
      <c r="M189" s="217"/>
      <c r="N189" s="218"/>
      <c r="O189" s="218"/>
      <c r="P189" s="219">
        <f>P190</f>
        <v>0</v>
      </c>
      <c r="Q189" s="218"/>
      <c r="R189" s="219">
        <f>R190</f>
        <v>0</v>
      </c>
      <c r="S189" s="218"/>
      <c r="T189" s="220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1" t="s">
        <v>195</v>
      </c>
      <c r="AT189" s="222" t="s">
        <v>72</v>
      </c>
      <c r="AU189" s="222" t="s">
        <v>80</v>
      </c>
      <c r="AY189" s="221" t="s">
        <v>182</v>
      </c>
      <c r="BK189" s="223">
        <f>BK190</f>
        <v>0</v>
      </c>
    </row>
    <row r="190" s="2" customFormat="1" ht="33" customHeight="1">
      <c r="A190" s="37"/>
      <c r="B190" s="38"/>
      <c r="C190" s="226" t="s">
        <v>328</v>
      </c>
      <c r="D190" s="226" t="s">
        <v>184</v>
      </c>
      <c r="E190" s="227" t="s">
        <v>619</v>
      </c>
      <c r="F190" s="228" t="s">
        <v>620</v>
      </c>
      <c r="G190" s="229" t="s">
        <v>279</v>
      </c>
      <c r="H190" s="230">
        <v>12.060000000000001</v>
      </c>
      <c r="I190" s="231"/>
      <c r="J190" s="232">
        <f>ROUND(I190*H190,2)</f>
        <v>0</v>
      </c>
      <c r="K190" s="233"/>
      <c r="L190" s="43"/>
      <c r="M190" s="234" t="s">
        <v>1</v>
      </c>
      <c r="N190" s="235" t="s">
        <v>38</v>
      </c>
      <c r="O190" s="90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8" t="s">
        <v>314</v>
      </c>
      <c r="AT190" s="238" t="s">
        <v>184</v>
      </c>
      <c r="AU190" s="238" t="s">
        <v>82</v>
      </c>
      <c r="AY190" s="16" t="s">
        <v>182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6" t="s">
        <v>80</v>
      </c>
      <c r="BK190" s="239">
        <f>ROUND(I190*H190,2)</f>
        <v>0</v>
      </c>
      <c r="BL190" s="16" t="s">
        <v>314</v>
      </c>
      <c r="BM190" s="238" t="s">
        <v>621</v>
      </c>
    </row>
    <row r="191" s="12" customFormat="1" ht="25.92" customHeight="1">
      <c r="A191" s="12"/>
      <c r="B191" s="210"/>
      <c r="C191" s="211"/>
      <c r="D191" s="212" t="s">
        <v>72</v>
      </c>
      <c r="E191" s="213" t="s">
        <v>317</v>
      </c>
      <c r="F191" s="213" t="s">
        <v>318</v>
      </c>
      <c r="G191" s="211"/>
      <c r="H191" s="211"/>
      <c r="I191" s="214"/>
      <c r="J191" s="215">
        <f>BK191</f>
        <v>0</v>
      </c>
      <c r="K191" s="211"/>
      <c r="L191" s="216"/>
      <c r="M191" s="217"/>
      <c r="N191" s="218"/>
      <c r="O191" s="218"/>
      <c r="P191" s="219">
        <f>SUM(P192:P193)</f>
        <v>0</v>
      </c>
      <c r="Q191" s="218"/>
      <c r="R191" s="219">
        <f>SUM(R192:R193)</f>
        <v>0</v>
      </c>
      <c r="S191" s="218"/>
      <c r="T191" s="220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1" t="s">
        <v>188</v>
      </c>
      <c r="AT191" s="222" t="s">
        <v>72</v>
      </c>
      <c r="AU191" s="222" t="s">
        <v>73</v>
      </c>
      <c r="AY191" s="221" t="s">
        <v>182</v>
      </c>
      <c r="BK191" s="223">
        <f>SUM(BK192:BK193)</f>
        <v>0</v>
      </c>
    </row>
    <row r="192" s="2" customFormat="1" ht="16.5" customHeight="1">
      <c r="A192" s="37"/>
      <c r="B192" s="38"/>
      <c r="C192" s="226" t="s">
        <v>432</v>
      </c>
      <c r="D192" s="226" t="s">
        <v>184</v>
      </c>
      <c r="E192" s="227" t="s">
        <v>320</v>
      </c>
      <c r="F192" s="228" t="s">
        <v>321</v>
      </c>
      <c r="G192" s="229" t="s">
        <v>322</v>
      </c>
      <c r="H192" s="230">
        <v>40</v>
      </c>
      <c r="I192" s="231"/>
      <c r="J192" s="232">
        <f>ROUND(I192*H192,2)</f>
        <v>0</v>
      </c>
      <c r="K192" s="233"/>
      <c r="L192" s="43"/>
      <c r="M192" s="234" t="s">
        <v>1</v>
      </c>
      <c r="N192" s="235" t="s">
        <v>38</v>
      </c>
      <c r="O192" s="90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8" t="s">
        <v>323</v>
      </c>
      <c r="AT192" s="238" t="s">
        <v>184</v>
      </c>
      <c r="AU192" s="238" t="s">
        <v>80</v>
      </c>
      <c r="AY192" s="16" t="s">
        <v>182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6" t="s">
        <v>80</v>
      </c>
      <c r="BK192" s="239">
        <f>ROUND(I192*H192,2)</f>
        <v>0</v>
      </c>
      <c r="BL192" s="16" t="s">
        <v>323</v>
      </c>
      <c r="BM192" s="238" t="s">
        <v>622</v>
      </c>
    </row>
    <row r="193" s="13" customFormat="1">
      <c r="A193" s="13"/>
      <c r="B193" s="240"/>
      <c r="C193" s="241"/>
      <c r="D193" s="242" t="s">
        <v>190</v>
      </c>
      <c r="E193" s="243" t="s">
        <v>1</v>
      </c>
      <c r="F193" s="244" t="s">
        <v>325</v>
      </c>
      <c r="G193" s="241"/>
      <c r="H193" s="245">
        <v>40</v>
      </c>
      <c r="I193" s="246"/>
      <c r="J193" s="241"/>
      <c r="K193" s="241"/>
      <c r="L193" s="247"/>
      <c r="M193" s="248"/>
      <c r="N193" s="249"/>
      <c r="O193" s="249"/>
      <c r="P193" s="249"/>
      <c r="Q193" s="249"/>
      <c r="R193" s="249"/>
      <c r="S193" s="249"/>
      <c r="T193" s="25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1" t="s">
        <v>190</v>
      </c>
      <c r="AU193" s="251" t="s">
        <v>80</v>
      </c>
      <c r="AV193" s="13" t="s">
        <v>82</v>
      </c>
      <c r="AW193" s="13" t="s">
        <v>30</v>
      </c>
      <c r="AX193" s="13" t="s">
        <v>80</v>
      </c>
      <c r="AY193" s="251" t="s">
        <v>182</v>
      </c>
    </row>
    <row r="194" s="12" customFormat="1" ht="25.92" customHeight="1">
      <c r="A194" s="12"/>
      <c r="B194" s="210"/>
      <c r="C194" s="211"/>
      <c r="D194" s="212" t="s">
        <v>72</v>
      </c>
      <c r="E194" s="213" t="s">
        <v>326</v>
      </c>
      <c r="F194" s="213" t="s">
        <v>327</v>
      </c>
      <c r="G194" s="211"/>
      <c r="H194" s="211"/>
      <c r="I194" s="214"/>
      <c r="J194" s="215">
        <f>BK194</f>
        <v>0</v>
      </c>
      <c r="K194" s="211"/>
      <c r="L194" s="216"/>
      <c r="M194" s="217"/>
      <c r="N194" s="218"/>
      <c r="O194" s="218"/>
      <c r="P194" s="219">
        <f>SUM(P195:P198)</f>
        <v>0</v>
      </c>
      <c r="Q194" s="218"/>
      <c r="R194" s="219">
        <f>SUM(R195:R198)</f>
        <v>0</v>
      </c>
      <c r="S194" s="218"/>
      <c r="T194" s="220">
        <f>SUM(T195:T198)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1" t="s">
        <v>188</v>
      </c>
      <c r="AT194" s="222" t="s">
        <v>72</v>
      </c>
      <c r="AU194" s="222" t="s">
        <v>73</v>
      </c>
      <c r="AY194" s="221" t="s">
        <v>182</v>
      </c>
      <c r="BK194" s="223">
        <f>SUM(BK195:BK198)</f>
        <v>0</v>
      </c>
    </row>
    <row r="195" s="2" customFormat="1" ht="49.05" customHeight="1">
      <c r="A195" s="37"/>
      <c r="B195" s="38"/>
      <c r="C195" s="226" t="s">
        <v>436</v>
      </c>
      <c r="D195" s="226" t="s">
        <v>184</v>
      </c>
      <c r="E195" s="227" t="s">
        <v>623</v>
      </c>
      <c r="F195" s="228" t="s">
        <v>624</v>
      </c>
      <c r="G195" s="229" t="s">
        <v>279</v>
      </c>
      <c r="H195" s="230">
        <v>65.808000000000007</v>
      </c>
      <c r="I195" s="231"/>
      <c r="J195" s="232">
        <f>ROUND(I195*H195,2)</f>
        <v>0</v>
      </c>
      <c r="K195" s="233"/>
      <c r="L195" s="43"/>
      <c r="M195" s="234" t="s">
        <v>1</v>
      </c>
      <c r="N195" s="235" t="s">
        <v>38</v>
      </c>
      <c r="O195" s="90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8" t="s">
        <v>323</v>
      </c>
      <c r="AT195" s="238" t="s">
        <v>184</v>
      </c>
      <c r="AU195" s="238" t="s">
        <v>80</v>
      </c>
      <c r="AY195" s="16" t="s">
        <v>182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6" t="s">
        <v>80</v>
      </c>
      <c r="BK195" s="239">
        <f>ROUND(I195*H195,2)</f>
        <v>0</v>
      </c>
      <c r="BL195" s="16" t="s">
        <v>323</v>
      </c>
      <c r="BM195" s="238" t="s">
        <v>625</v>
      </c>
    </row>
    <row r="196" s="2" customFormat="1" ht="62.7" customHeight="1">
      <c r="A196" s="37"/>
      <c r="B196" s="38"/>
      <c r="C196" s="226" t="s">
        <v>438</v>
      </c>
      <c r="D196" s="226" t="s">
        <v>184</v>
      </c>
      <c r="E196" s="227" t="s">
        <v>626</v>
      </c>
      <c r="F196" s="228" t="s">
        <v>627</v>
      </c>
      <c r="G196" s="229" t="s">
        <v>279</v>
      </c>
      <c r="H196" s="230">
        <v>65.808000000000007</v>
      </c>
      <c r="I196" s="231"/>
      <c r="J196" s="232">
        <f>ROUND(I196*H196,2)</f>
        <v>0</v>
      </c>
      <c r="K196" s="233"/>
      <c r="L196" s="43"/>
      <c r="M196" s="234" t="s">
        <v>1</v>
      </c>
      <c r="N196" s="235" t="s">
        <v>38</v>
      </c>
      <c r="O196" s="90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8" t="s">
        <v>323</v>
      </c>
      <c r="AT196" s="238" t="s">
        <v>184</v>
      </c>
      <c r="AU196" s="238" t="s">
        <v>80</v>
      </c>
      <c r="AY196" s="16" t="s">
        <v>182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6" t="s">
        <v>80</v>
      </c>
      <c r="BK196" s="239">
        <f>ROUND(I196*H196,2)</f>
        <v>0</v>
      </c>
      <c r="BL196" s="16" t="s">
        <v>323</v>
      </c>
      <c r="BM196" s="238" t="s">
        <v>628</v>
      </c>
    </row>
    <row r="197" s="2" customFormat="1" ht="24.15" customHeight="1">
      <c r="A197" s="37"/>
      <c r="B197" s="38"/>
      <c r="C197" s="226" t="s">
        <v>442</v>
      </c>
      <c r="D197" s="226" t="s">
        <v>184</v>
      </c>
      <c r="E197" s="227" t="s">
        <v>329</v>
      </c>
      <c r="F197" s="228" t="s">
        <v>330</v>
      </c>
      <c r="G197" s="229" t="s">
        <v>262</v>
      </c>
      <c r="H197" s="230">
        <v>1</v>
      </c>
      <c r="I197" s="231"/>
      <c r="J197" s="232">
        <f>ROUND(I197*H197,2)</f>
        <v>0</v>
      </c>
      <c r="K197" s="233"/>
      <c r="L197" s="43"/>
      <c r="M197" s="234" t="s">
        <v>1</v>
      </c>
      <c r="N197" s="235" t="s">
        <v>38</v>
      </c>
      <c r="O197" s="90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8" t="s">
        <v>323</v>
      </c>
      <c r="AT197" s="238" t="s">
        <v>184</v>
      </c>
      <c r="AU197" s="238" t="s">
        <v>80</v>
      </c>
      <c r="AY197" s="16" t="s">
        <v>182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6" t="s">
        <v>80</v>
      </c>
      <c r="BK197" s="239">
        <f>ROUND(I197*H197,2)</f>
        <v>0</v>
      </c>
      <c r="BL197" s="16" t="s">
        <v>323</v>
      </c>
      <c r="BM197" s="238" t="s">
        <v>629</v>
      </c>
    </row>
    <row r="198" s="13" customFormat="1">
      <c r="A198" s="13"/>
      <c r="B198" s="240"/>
      <c r="C198" s="241"/>
      <c r="D198" s="242" t="s">
        <v>190</v>
      </c>
      <c r="E198" s="243" t="s">
        <v>1</v>
      </c>
      <c r="F198" s="244" t="s">
        <v>332</v>
      </c>
      <c r="G198" s="241"/>
      <c r="H198" s="245">
        <v>1</v>
      </c>
      <c r="I198" s="246"/>
      <c r="J198" s="241"/>
      <c r="K198" s="241"/>
      <c r="L198" s="247"/>
      <c r="M198" s="263"/>
      <c r="N198" s="264"/>
      <c r="O198" s="264"/>
      <c r="P198" s="264"/>
      <c r="Q198" s="264"/>
      <c r="R198" s="264"/>
      <c r="S198" s="264"/>
      <c r="T198" s="26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1" t="s">
        <v>190</v>
      </c>
      <c r="AU198" s="251" t="s">
        <v>80</v>
      </c>
      <c r="AV198" s="13" t="s">
        <v>82</v>
      </c>
      <c r="AW198" s="13" t="s">
        <v>30</v>
      </c>
      <c r="AX198" s="13" t="s">
        <v>80</v>
      </c>
      <c r="AY198" s="251" t="s">
        <v>182</v>
      </c>
    </row>
    <row r="199" s="2" customFormat="1" ht="6.96" customHeight="1">
      <c r="A199" s="37"/>
      <c r="B199" s="65"/>
      <c r="C199" s="66"/>
      <c r="D199" s="66"/>
      <c r="E199" s="66"/>
      <c r="F199" s="66"/>
      <c r="G199" s="66"/>
      <c r="H199" s="66"/>
      <c r="I199" s="66"/>
      <c r="J199" s="66"/>
      <c r="K199" s="66"/>
      <c r="L199" s="43"/>
      <c r="M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</row>
  </sheetData>
  <sheetProtection sheet="1" autoFilter="0" formatColumns="0" formatRows="0" objects="1" scenarios="1" spinCount="100000" saltValue="yArKEOcDM46rW1nRcHeICWNiGWxljA8ZkaeJyjEiNPAkjKGkWzkvKqdHeEMsWiHSqid6g3YQQ4ZuWss3goMEYg==" hashValue="6wMPRXWI5zJhVDQ5QBXcbMNHw5CawTIbf9ayDHyZn6rL5Yp0BSZHH5JaCfQf3dj8Ck8Bkh0FrWV/5oh1JLwfTA==" algorithmName="SHA-512" password="CC35"/>
  <autoFilter ref="C129:K19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107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hidden="1" s="1" customFormat="1" ht="24.96" customHeight="1">
      <c r="B4" s="19"/>
      <c r="D4" s="147" t="s">
        <v>145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propustků na TU 1611</v>
      </c>
      <c r="F7" s="149"/>
      <c r="G7" s="149"/>
      <c r="H7" s="149"/>
      <c r="L7" s="19"/>
    </row>
    <row r="8" hidden="1" s="1" customFormat="1" ht="12" customHeight="1">
      <c r="B8" s="19"/>
      <c r="D8" s="149" t="s">
        <v>146</v>
      </c>
      <c r="L8" s="19"/>
    </row>
    <row r="9" hidden="1" s="2" customFormat="1" ht="16.5" customHeight="1">
      <c r="A9" s="37"/>
      <c r="B9" s="43"/>
      <c r="C9" s="37"/>
      <c r="D9" s="37"/>
      <c r="E9" s="150" t="s">
        <v>531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148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630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12. 8. 2022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ROUND(J126,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ROUND((SUM(BE126:BE172)),  2)</f>
        <v>0</v>
      </c>
      <c r="G35" s="37"/>
      <c r="H35" s="37"/>
      <c r="I35" s="163">
        <v>0.20999999999999999</v>
      </c>
      <c r="J35" s="162">
        <f>ROUND(((SUM(BE126:BE172))*I35),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39</v>
      </c>
      <c r="F36" s="162">
        <f>ROUND((SUM(BF126:BF172)),  2)</f>
        <v>0</v>
      </c>
      <c r="G36" s="37"/>
      <c r="H36" s="37"/>
      <c r="I36" s="163">
        <v>0.14999999999999999</v>
      </c>
      <c r="J36" s="162">
        <f>ROUND(((SUM(BF126:BF172))*I36),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ROUND((SUM(BG126:BG172)),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ROUND((SUM(BH126:BH172)),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ROUND((SUM(BI126:BI172)),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propustků na TU 1611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531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148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2022/08/3.2/SO 03 - Železniční svršek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12. 8. 2022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151</v>
      </c>
      <c r="D96" s="184"/>
      <c r="E96" s="184"/>
      <c r="F96" s="184"/>
      <c r="G96" s="184"/>
      <c r="H96" s="184"/>
      <c r="I96" s="184"/>
      <c r="J96" s="185" t="s">
        <v>152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153</v>
      </c>
      <c r="D98" s="39"/>
      <c r="E98" s="39"/>
      <c r="F98" s="39"/>
      <c r="G98" s="39"/>
      <c r="H98" s="39"/>
      <c r="I98" s="39"/>
      <c r="J98" s="109">
        <f>J126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154</v>
      </c>
    </row>
    <row r="99" hidden="1" s="9" customFormat="1" ht="24.96" customHeight="1">
      <c r="A99" s="9"/>
      <c r="B99" s="187"/>
      <c r="C99" s="188"/>
      <c r="D99" s="189" t="s">
        <v>155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334</v>
      </c>
      <c r="E100" s="195"/>
      <c r="F100" s="195"/>
      <c r="G100" s="195"/>
      <c r="H100" s="195"/>
      <c r="I100" s="195"/>
      <c r="J100" s="196">
        <f>J128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87"/>
      <c r="C101" s="188"/>
      <c r="D101" s="189" t="s">
        <v>165</v>
      </c>
      <c r="E101" s="190"/>
      <c r="F101" s="190"/>
      <c r="G101" s="190"/>
      <c r="H101" s="190"/>
      <c r="I101" s="190"/>
      <c r="J101" s="191">
        <f>J158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3"/>
      <c r="C102" s="132"/>
      <c r="D102" s="194" t="s">
        <v>161</v>
      </c>
      <c r="E102" s="195"/>
      <c r="F102" s="195"/>
      <c r="G102" s="195"/>
      <c r="H102" s="195"/>
      <c r="I102" s="195"/>
      <c r="J102" s="196">
        <f>J161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3"/>
      <c r="C103" s="132"/>
      <c r="D103" s="194" t="s">
        <v>162</v>
      </c>
      <c r="E103" s="195"/>
      <c r="F103" s="195"/>
      <c r="G103" s="195"/>
      <c r="H103" s="195"/>
      <c r="I103" s="195"/>
      <c r="J103" s="196">
        <f>J167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87"/>
      <c r="C104" s="188"/>
      <c r="D104" s="189" t="s">
        <v>166</v>
      </c>
      <c r="E104" s="190"/>
      <c r="F104" s="190"/>
      <c r="G104" s="190"/>
      <c r="H104" s="190"/>
      <c r="I104" s="190"/>
      <c r="J104" s="191">
        <f>J169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hidden="1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hidden="1"/>
    <row r="108" hidden="1"/>
    <row r="109" hidden="1"/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167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Oprava propustků na TU 1611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0"/>
      <c r="C115" s="31" t="s">
        <v>146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2" t="s">
        <v>531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148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E11</f>
        <v>2022/08/3.2/SO 03 - Železniční svršek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F14</f>
        <v xml:space="preserve"> </v>
      </c>
      <c r="G120" s="39"/>
      <c r="H120" s="39"/>
      <c r="I120" s="31" t="s">
        <v>22</v>
      </c>
      <c r="J120" s="78" t="str">
        <f>IF(J14="","",J14)</f>
        <v>12. 8. 2022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E17</f>
        <v xml:space="preserve"> </v>
      </c>
      <c r="G122" s="39"/>
      <c r="H122" s="39"/>
      <c r="I122" s="31" t="s">
        <v>29</v>
      </c>
      <c r="J122" s="35" t="str">
        <f>E23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9"/>
      <c r="E123" s="39"/>
      <c r="F123" s="26" t="str">
        <f>IF(E20="","",E20)</f>
        <v>Vyplň údaj</v>
      </c>
      <c r="G123" s="39"/>
      <c r="H123" s="39"/>
      <c r="I123" s="31" t="s">
        <v>31</v>
      </c>
      <c r="J123" s="35" t="str">
        <f>E26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8"/>
      <c r="B125" s="199"/>
      <c r="C125" s="200" t="s">
        <v>168</v>
      </c>
      <c r="D125" s="201" t="s">
        <v>58</v>
      </c>
      <c r="E125" s="201" t="s">
        <v>54</v>
      </c>
      <c r="F125" s="201" t="s">
        <v>55</v>
      </c>
      <c r="G125" s="201" t="s">
        <v>169</v>
      </c>
      <c r="H125" s="201" t="s">
        <v>170</v>
      </c>
      <c r="I125" s="201" t="s">
        <v>171</v>
      </c>
      <c r="J125" s="202" t="s">
        <v>152</v>
      </c>
      <c r="K125" s="203" t="s">
        <v>172</v>
      </c>
      <c r="L125" s="204"/>
      <c r="M125" s="99" t="s">
        <v>1</v>
      </c>
      <c r="N125" s="100" t="s">
        <v>37</v>
      </c>
      <c r="O125" s="100" t="s">
        <v>173</v>
      </c>
      <c r="P125" s="100" t="s">
        <v>174</v>
      </c>
      <c r="Q125" s="100" t="s">
        <v>175</v>
      </c>
      <c r="R125" s="100" t="s">
        <v>176</v>
      </c>
      <c r="S125" s="100" t="s">
        <v>177</v>
      </c>
      <c r="T125" s="101" t="s">
        <v>178</v>
      </c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98"/>
      <c r="AE125" s="198"/>
    </row>
    <row r="126" s="2" customFormat="1" ht="22.8" customHeight="1">
      <c r="A126" s="37"/>
      <c r="B126" s="38"/>
      <c r="C126" s="106" t="s">
        <v>179</v>
      </c>
      <c r="D126" s="39"/>
      <c r="E126" s="39"/>
      <c r="F126" s="39"/>
      <c r="G126" s="39"/>
      <c r="H126" s="39"/>
      <c r="I126" s="39"/>
      <c r="J126" s="205">
        <f>BK126</f>
        <v>0</v>
      </c>
      <c r="K126" s="39"/>
      <c r="L126" s="43"/>
      <c r="M126" s="102"/>
      <c r="N126" s="206"/>
      <c r="O126" s="103"/>
      <c r="P126" s="207">
        <f>P127+P158+P169</f>
        <v>0</v>
      </c>
      <c r="Q126" s="103"/>
      <c r="R126" s="207">
        <f>R127+R158+R169</f>
        <v>20.414939999999998</v>
      </c>
      <c r="S126" s="103"/>
      <c r="T126" s="208">
        <f>T127+T158+T169</f>
        <v>34.945599999999999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72</v>
      </c>
      <c r="AU126" s="16" t="s">
        <v>154</v>
      </c>
      <c r="BK126" s="209">
        <f>BK127+BK158+BK169</f>
        <v>0</v>
      </c>
    </row>
    <row r="127" s="12" customFormat="1" ht="25.92" customHeight="1">
      <c r="A127" s="12"/>
      <c r="B127" s="210"/>
      <c r="C127" s="211"/>
      <c r="D127" s="212" t="s">
        <v>72</v>
      </c>
      <c r="E127" s="213" t="s">
        <v>180</v>
      </c>
      <c r="F127" s="213" t="s">
        <v>181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</f>
        <v>0</v>
      </c>
      <c r="Q127" s="218"/>
      <c r="R127" s="219">
        <f>R128</f>
        <v>20.414939999999998</v>
      </c>
      <c r="S127" s="218"/>
      <c r="T127" s="220">
        <f>T128</f>
        <v>34.945599999999999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80</v>
      </c>
      <c r="AT127" s="222" t="s">
        <v>72</v>
      </c>
      <c r="AU127" s="222" t="s">
        <v>73</v>
      </c>
      <c r="AY127" s="221" t="s">
        <v>182</v>
      </c>
      <c r="BK127" s="223">
        <f>BK128</f>
        <v>0</v>
      </c>
    </row>
    <row r="128" s="12" customFormat="1" ht="22.8" customHeight="1">
      <c r="A128" s="12"/>
      <c r="B128" s="210"/>
      <c r="C128" s="211"/>
      <c r="D128" s="212" t="s">
        <v>72</v>
      </c>
      <c r="E128" s="224" t="s">
        <v>203</v>
      </c>
      <c r="F128" s="224" t="s">
        <v>335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SUM(P129:P157)</f>
        <v>0</v>
      </c>
      <c r="Q128" s="218"/>
      <c r="R128" s="219">
        <f>SUM(R129:R157)</f>
        <v>20.414939999999998</v>
      </c>
      <c r="S128" s="218"/>
      <c r="T128" s="220">
        <f>SUM(T129:T157)</f>
        <v>34.945599999999999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80</v>
      </c>
      <c r="AT128" s="222" t="s">
        <v>72</v>
      </c>
      <c r="AU128" s="222" t="s">
        <v>80</v>
      </c>
      <c r="AY128" s="221" t="s">
        <v>182</v>
      </c>
      <c r="BK128" s="223">
        <f>SUM(BK129:BK157)</f>
        <v>0</v>
      </c>
    </row>
    <row r="129" s="2" customFormat="1" ht="16.5" customHeight="1">
      <c r="A129" s="37"/>
      <c r="B129" s="38"/>
      <c r="C129" s="226" t="s">
        <v>80</v>
      </c>
      <c r="D129" s="226" t="s">
        <v>184</v>
      </c>
      <c r="E129" s="227" t="s">
        <v>336</v>
      </c>
      <c r="F129" s="228" t="s">
        <v>337</v>
      </c>
      <c r="G129" s="229" t="s">
        <v>187</v>
      </c>
      <c r="H129" s="230">
        <v>18.199999999999999</v>
      </c>
      <c r="I129" s="231"/>
      <c r="J129" s="232">
        <f>ROUND(I129*H129,2)</f>
        <v>0</v>
      </c>
      <c r="K129" s="233"/>
      <c r="L129" s="43"/>
      <c r="M129" s="234" t="s">
        <v>1</v>
      </c>
      <c r="N129" s="235" t="s">
        <v>38</v>
      </c>
      <c r="O129" s="90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8" t="s">
        <v>188</v>
      </c>
      <c r="AT129" s="238" t="s">
        <v>184</v>
      </c>
      <c r="AU129" s="238" t="s">
        <v>82</v>
      </c>
      <c r="AY129" s="16" t="s">
        <v>182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6" t="s">
        <v>80</v>
      </c>
      <c r="BK129" s="239">
        <f>ROUND(I129*H129,2)</f>
        <v>0</v>
      </c>
      <c r="BL129" s="16" t="s">
        <v>188</v>
      </c>
      <c r="BM129" s="238" t="s">
        <v>631</v>
      </c>
    </row>
    <row r="130" s="13" customFormat="1">
      <c r="A130" s="13"/>
      <c r="B130" s="240"/>
      <c r="C130" s="241"/>
      <c r="D130" s="242" t="s">
        <v>190</v>
      </c>
      <c r="E130" s="243" t="s">
        <v>1</v>
      </c>
      <c r="F130" s="244" t="s">
        <v>632</v>
      </c>
      <c r="G130" s="241"/>
      <c r="H130" s="245">
        <v>18.199999999999999</v>
      </c>
      <c r="I130" s="246"/>
      <c r="J130" s="241"/>
      <c r="K130" s="241"/>
      <c r="L130" s="247"/>
      <c r="M130" s="248"/>
      <c r="N130" s="249"/>
      <c r="O130" s="249"/>
      <c r="P130" s="249"/>
      <c r="Q130" s="249"/>
      <c r="R130" s="249"/>
      <c r="S130" s="249"/>
      <c r="T130" s="25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1" t="s">
        <v>190</v>
      </c>
      <c r="AU130" s="251" t="s">
        <v>82</v>
      </c>
      <c r="AV130" s="13" t="s">
        <v>82</v>
      </c>
      <c r="AW130" s="13" t="s">
        <v>30</v>
      </c>
      <c r="AX130" s="13" t="s">
        <v>80</v>
      </c>
      <c r="AY130" s="251" t="s">
        <v>182</v>
      </c>
    </row>
    <row r="131" s="2" customFormat="1" ht="24.15" customHeight="1">
      <c r="A131" s="37"/>
      <c r="B131" s="38"/>
      <c r="C131" s="226" t="s">
        <v>82</v>
      </c>
      <c r="D131" s="226" t="s">
        <v>184</v>
      </c>
      <c r="E131" s="227" t="s">
        <v>339</v>
      </c>
      <c r="F131" s="228" t="s">
        <v>340</v>
      </c>
      <c r="G131" s="229" t="s">
        <v>187</v>
      </c>
      <c r="H131" s="230">
        <v>18.199999999999999</v>
      </c>
      <c r="I131" s="231"/>
      <c r="J131" s="232">
        <f>ROUND(I131*H131,2)</f>
        <v>0</v>
      </c>
      <c r="K131" s="233"/>
      <c r="L131" s="43"/>
      <c r="M131" s="234" t="s">
        <v>1</v>
      </c>
      <c r="N131" s="235" t="s">
        <v>38</v>
      </c>
      <c r="O131" s="90"/>
      <c r="P131" s="236">
        <f>O131*H131</f>
        <v>0</v>
      </c>
      <c r="Q131" s="236">
        <v>0</v>
      </c>
      <c r="R131" s="236">
        <f>Q131*H131</f>
        <v>0</v>
      </c>
      <c r="S131" s="236">
        <v>1.8080000000000001</v>
      </c>
      <c r="T131" s="237">
        <f>S131*H131</f>
        <v>32.9056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8" t="s">
        <v>188</v>
      </c>
      <c r="AT131" s="238" t="s">
        <v>184</v>
      </c>
      <c r="AU131" s="238" t="s">
        <v>82</v>
      </c>
      <c r="AY131" s="16" t="s">
        <v>182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6" t="s">
        <v>80</v>
      </c>
      <c r="BK131" s="239">
        <f>ROUND(I131*H131,2)</f>
        <v>0</v>
      </c>
      <c r="BL131" s="16" t="s">
        <v>188</v>
      </c>
      <c r="BM131" s="238" t="s">
        <v>633</v>
      </c>
    </row>
    <row r="132" s="2" customFormat="1" ht="16.5" customHeight="1">
      <c r="A132" s="37"/>
      <c r="B132" s="38"/>
      <c r="C132" s="226" t="s">
        <v>195</v>
      </c>
      <c r="D132" s="226" t="s">
        <v>184</v>
      </c>
      <c r="E132" s="227" t="s">
        <v>342</v>
      </c>
      <c r="F132" s="228" t="s">
        <v>343</v>
      </c>
      <c r="G132" s="229" t="s">
        <v>187</v>
      </c>
      <c r="H132" s="230">
        <v>10.199999999999999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0.20000000000000001</v>
      </c>
      <c r="T132" s="237">
        <f>S132*H132</f>
        <v>2.04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188</v>
      </c>
      <c r="AT132" s="238" t="s">
        <v>184</v>
      </c>
      <c r="AU132" s="238" t="s">
        <v>82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188</v>
      </c>
      <c r="BM132" s="238" t="s">
        <v>634</v>
      </c>
    </row>
    <row r="133" s="13" customFormat="1">
      <c r="A133" s="13"/>
      <c r="B133" s="240"/>
      <c r="C133" s="241"/>
      <c r="D133" s="242" t="s">
        <v>190</v>
      </c>
      <c r="E133" s="243" t="s">
        <v>1</v>
      </c>
      <c r="F133" s="244" t="s">
        <v>345</v>
      </c>
      <c r="G133" s="241"/>
      <c r="H133" s="245">
        <v>10.199999999999999</v>
      </c>
      <c r="I133" s="246"/>
      <c r="J133" s="241"/>
      <c r="K133" s="241"/>
      <c r="L133" s="247"/>
      <c r="M133" s="248"/>
      <c r="N133" s="249"/>
      <c r="O133" s="249"/>
      <c r="P133" s="249"/>
      <c r="Q133" s="249"/>
      <c r="R133" s="249"/>
      <c r="S133" s="249"/>
      <c r="T133" s="25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1" t="s">
        <v>190</v>
      </c>
      <c r="AU133" s="251" t="s">
        <v>82</v>
      </c>
      <c r="AV133" s="13" t="s">
        <v>82</v>
      </c>
      <c r="AW133" s="13" t="s">
        <v>30</v>
      </c>
      <c r="AX133" s="13" t="s">
        <v>80</v>
      </c>
      <c r="AY133" s="251" t="s">
        <v>182</v>
      </c>
    </row>
    <row r="134" s="2" customFormat="1" ht="21.75" customHeight="1">
      <c r="A134" s="37"/>
      <c r="B134" s="38"/>
      <c r="C134" s="252" t="s">
        <v>188</v>
      </c>
      <c r="D134" s="252" t="s">
        <v>254</v>
      </c>
      <c r="E134" s="253" t="s">
        <v>346</v>
      </c>
      <c r="F134" s="254" t="s">
        <v>347</v>
      </c>
      <c r="G134" s="255" t="s">
        <v>279</v>
      </c>
      <c r="H134" s="256">
        <v>20.399999999999999</v>
      </c>
      <c r="I134" s="257"/>
      <c r="J134" s="258">
        <f>ROUND(I134*H134,2)</f>
        <v>0</v>
      </c>
      <c r="K134" s="259"/>
      <c r="L134" s="260"/>
      <c r="M134" s="261" t="s">
        <v>1</v>
      </c>
      <c r="N134" s="262" t="s">
        <v>38</v>
      </c>
      <c r="O134" s="90"/>
      <c r="P134" s="236">
        <f>O134*H134</f>
        <v>0</v>
      </c>
      <c r="Q134" s="236">
        <v>1</v>
      </c>
      <c r="R134" s="236">
        <f>Q134*H134</f>
        <v>20.399999999999999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217</v>
      </c>
      <c r="AT134" s="238" t="s">
        <v>254</v>
      </c>
      <c r="AU134" s="238" t="s">
        <v>82</v>
      </c>
      <c r="AY134" s="16" t="s">
        <v>182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80</v>
      </c>
      <c r="BK134" s="239">
        <f>ROUND(I134*H134,2)</f>
        <v>0</v>
      </c>
      <c r="BL134" s="16" t="s">
        <v>188</v>
      </c>
      <c r="BM134" s="238" t="s">
        <v>635</v>
      </c>
    </row>
    <row r="135" s="13" customFormat="1">
      <c r="A135" s="13"/>
      <c r="B135" s="240"/>
      <c r="C135" s="241"/>
      <c r="D135" s="242" t="s">
        <v>190</v>
      </c>
      <c r="E135" s="243" t="s">
        <v>1</v>
      </c>
      <c r="F135" s="244" t="s">
        <v>349</v>
      </c>
      <c r="G135" s="241"/>
      <c r="H135" s="245">
        <v>20.399999999999999</v>
      </c>
      <c r="I135" s="246"/>
      <c r="J135" s="241"/>
      <c r="K135" s="241"/>
      <c r="L135" s="247"/>
      <c r="M135" s="248"/>
      <c r="N135" s="249"/>
      <c r="O135" s="249"/>
      <c r="P135" s="249"/>
      <c r="Q135" s="249"/>
      <c r="R135" s="249"/>
      <c r="S135" s="249"/>
      <c r="T135" s="25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190</v>
      </c>
      <c r="AU135" s="251" t="s">
        <v>82</v>
      </c>
      <c r="AV135" s="13" t="s">
        <v>82</v>
      </c>
      <c r="AW135" s="13" t="s">
        <v>30</v>
      </c>
      <c r="AX135" s="13" t="s">
        <v>80</v>
      </c>
      <c r="AY135" s="251" t="s">
        <v>182</v>
      </c>
    </row>
    <row r="136" s="2" customFormat="1" ht="33" customHeight="1">
      <c r="A136" s="37"/>
      <c r="B136" s="38"/>
      <c r="C136" s="226" t="s">
        <v>203</v>
      </c>
      <c r="D136" s="226" t="s">
        <v>184</v>
      </c>
      <c r="E136" s="227" t="s">
        <v>350</v>
      </c>
      <c r="F136" s="228" t="s">
        <v>351</v>
      </c>
      <c r="G136" s="229" t="s">
        <v>252</v>
      </c>
      <c r="H136" s="230">
        <v>11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38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188</v>
      </c>
      <c r="AT136" s="238" t="s">
        <v>184</v>
      </c>
      <c r="AU136" s="238" t="s">
        <v>82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188</v>
      </c>
      <c r="BM136" s="238" t="s">
        <v>636</v>
      </c>
    </row>
    <row r="137" s="13" customFormat="1">
      <c r="A137" s="13"/>
      <c r="B137" s="240"/>
      <c r="C137" s="241"/>
      <c r="D137" s="242" t="s">
        <v>190</v>
      </c>
      <c r="E137" s="243" t="s">
        <v>1</v>
      </c>
      <c r="F137" s="244" t="s">
        <v>353</v>
      </c>
      <c r="G137" s="241"/>
      <c r="H137" s="245">
        <v>11</v>
      </c>
      <c r="I137" s="246"/>
      <c r="J137" s="241"/>
      <c r="K137" s="241"/>
      <c r="L137" s="247"/>
      <c r="M137" s="248"/>
      <c r="N137" s="249"/>
      <c r="O137" s="249"/>
      <c r="P137" s="249"/>
      <c r="Q137" s="249"/>
      <c r="R137" s="249"/>
      <c r="S137" s="249"/>
      <c r="T137" s="25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190</v>
      </c>
      <c r="AU137" s="251" t="s">
        <v>82</v>
      </c>
      <c r="AV137" s="13" t="s">
        <v>82</v>
      </c>
      <c r="AW137" s="13" t="s">
        <v>30</v>
      </c>
      <c r="AX137" s="13" t="s">
        <v>80</v>
      </c>
      <c r="AY137" s="251" t="s">
        <v>182</v>
      </c>
    </row>
    <row r="138" s="2" customFormat="1" ht="24.15" customHeight="1">
      <c r="A138" s="37"/>
      <c r="B138" s="38"/>
      <c r="C138" s="226" t="s">
        <v>207</v>
      </c>
      <c r="D138" s="226" t="s">
        <v>184</v>
      </c>
      <c r="E138" s="227" t="s">
        <v>354</v>
      </c>
      <c r="F138" s="228" t="s">
        <v>355</v>
      </c>
      <c r="G138" s="229" t="s">
        <v>356</v>
      </c>
      <c r="H138" s="230">
        <v>0.02</v>
      </c>
      <c r="I138" s="231"/>
      <c r="J138" s="232">
        <f>ROUND(I138*H138,2)</f>
        <v>0</v>
      </c>
      <c r="K138" s="233"/>
      <c r="L138" s="43"/>
      <c r="M138" s="234" t="s">
        <v>1</v>
      </c>
      <c r="N138" s="235" t="s">
        <v>38</v>
      </c>
      <c r="O138" s="90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8" t="s">
        <v>188</v>
      </c>
      <c r="AT138" s="238" t="s">
        <v>184</v>
      </c>
      <c r="AU138" s="238" t="s">
        <v>82</v>
      </c>
      <c r="AY138" s="16" t="s">
        <v>182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6" t="s">
        <v>80</v>
      </c>
      <c r="BK138" s="239">
        <f>ROUND(I138*H138,2)</f>
        <v>0</v>
      </c>
      <c r="BL138" s="16" t="s">
        <v>188</v>
      </c>
      <c r="BM138" s="238" t="s">
        <v>637</v>
      </c>
    </row>
    <row r="139" s="13" customFormat="1">
      <c r="A139" s="13"/>
      <c r="B139" s="240"/>
      <c r="C139" s="241"/>
      <c r="D139" s="242" t="s">
        <v>190</v>
      </c>
      <c r="E139" s="243" t="s">
        <v>1</v>
      </c>
      <c r="F139" s="244" t="s">
        <v>638</v>
      </c>
      <c r="G139" s="241"/>
      <c r="H139" s="245">
        <v>0.02</v>
      </c>
      <c r="I139" s="246"/>
      <c r="J139" s="241"/>
      <c r="K139" s="241"/>
      <c r="L139" s="247"/>
      <c r="M139" s="248"/>
      <c r="N139" s="249"/>
      <c r="O139" s="249"/>
      <c r="P139" s="249"/>
      <c r="Q139" s="249"/>
      <c r="R139" s="249"/>
      <c r="S139" s="249"/>
      <c r="T139" s="25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190</v>
      </c>
      <c r="AU139" s="251" t="s">
        <v>82</v>
      </c>
      <c r="AV139" s="13" t="s">
        <v>82</v>
      </c>
      <c r="AW139" s="13" t="s">
        <v>30</v>
      </c>
      <c r="AX139" s="13" t="s">
        <v>80</v>
      </c>
      <c r="AY139" s="251" t="s">
        <v>182</v>
      </c>
    </row>
    <row r="140" s="2" customFormat="1" ht="21.75" customHeight="1">
      <c r="A140" s="37"/>
      <c r="B140" s="38"/>
      <c r="C140" s="252" t="s">
        <v>211</v>
      </c>
      <c r="D140" s="252" t="s">
        <v>254</v>
      </c>
      <c r="E140" s="253" t="s">
        <v>359</v>
      </c>
      <c r="F140" s="254" t="s">
        <v>360</v>
      </c>
      <c r="G140" s="255" t="s">
        <v>262</v>
      </c>
      <c r="H140" s="256">
        <v>40</v>
      </c>
      <c r="I140" s="257"/>
      <c r="J140" s="258">
        <f>ROUND(I140*H140,2)</f>
        <v>0</v>
      </c>
      <c r="K140" s="259"/>
      <c r="L140" s="260"/>
      <c r="M140" s="261" t="s">
        <v>1</v>
      </c>
      <c r="N140" s="262" t="s">
        <v>38</v>
      </c>
      <c r="O140" s="90"/>
      <c r="P140" s="236">
        <f>O140*H140</f>
        <v>0</v>
      </c>
      <c r="Q140" s="236">
        <v>0.00018000000000000001</v>
      </c>
      <c r="R140" s="236">
        <f>Q140*H140</f>
        <v>0.0072000000000000007</v>
      </c>
      <c r="S140" s="236">
        <v>0</v>
      </c>
      <c r="T140" s="23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8" t="s">
        <v>217</v>
      </c>
      <c r="AT140" s="238" t="s">
        <v>254</v>
      </c>
      <c r="AU140" s="238" t="s">
        <v>82</v>
      </c>
      <c r="AY140" s="16" t="s">
        <v>182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6" t="s">
        <v>80</v>
      </c>
      <c r="BK140" s="239">
        <f>ROUND(I140*H140,2)</f>
        <v>0</v>
      </c>
      <c r="BL140" s="16" t="s">
        <v>188</v>
      </c>
      <c r="BM140" s="238" t="s">
        <v>639</v>
      </c>
    </row>
    <row r="141" s="2" customFormat="1" ht="16.5" customHeight="1">
      <c r="A141" s="37"/>
      <c r="B141" s="38"/>
      <c r="C141" s="252" t="s">
        <v>217</v>
      </c>
      <c r="D141" s="252" t="s">
        <v>254</v>
      </c>
      <c r="E141" s="253" t="s">
        <v>362</v>
      </c>
      <c r="F141" s="254" t="s">
        <v>363</v>
      </c>
      <c r="G141" s="255" t="s">
        <v>262</v>
      </c>
      <c r="H141" s="256">
        <v>16</v>
      </c>
      <c r="I141" s="257"/>
      <c r="J141" s="258">
        <f>ROUND(I141*H141,2)</f>
        <v>0</v>
      </c>
      <c r="K141" s="259"/>
      <c r="L141" s="260"/>
      <c r="M141" s="261" t="s">
        <v>1</v>
      </c>
      <c r="N141" s="262" t="s">
        <v>38</v>
      </c>
      <c r="O141" s="90"/>
      <c r="P141" s="236">
        <f>O141*H141</f>
        <v>0</v>
      </c>
      <c r="Q141" s="236">
        <v>9.0000000000000006E-05</v>
      </c>
      <c r="R141" s="236">
        <f>Q141*H141</f>
        <v>0.0014400000000000001</v>
      </c>
      <c r="S141" s="236">
        <v>0</v>
      </c>
      <c r="T141" s="23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8" t="s">
        <v>217</v>
      </c>
      <c r="AT141" s="238" t="s">
        <v>254</v>
      </c>
      <c r="AU141" s="238" t="s">
        <v>82</v>
      </c>
      <c r="AY141" s="16" t="s">
        <v>182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6" t="s">
        <v>80</v>
      </c>
      <c r="BK141" s="239">
        <f>ROUND(I141*H141,2)</f>
        <v>0</v>
      </c>
      <c r="BL141" s="16" t="s">
        <v>188</v>
      </c>
      <c r="BM141" s="238" t="s">
        <v>640</v>
      </c>
    </row>
    <row r="142" s="13" customFormat="1">
      <c r="A142" s="13"/>
      <c r="B142" s="240"/>
      <c r="C142" s="241"/>
      <c r="D142" s="242" t="s">
        <v>190</v>
      </c>
      <c r="E142" s="243" t="s">
        <v>1</v>
      </c>
      <c r="F142" s="244" t="s">
        <v>641</v>
      </c>
      <c r="G142" s="241"/>
      <c r="H142" s="245">
        <v>16</v>
      </c>
      <c r="I142" s="246"/>
      <c r="J142" s="241"/>
      <c r="K142" s="241"/>
      <c r="L142" s="247"/>
      <c r="M142" s="248"/>
      <c r="N142" s="249"/>
      <c r="O142" s="249"/>
      <c r="P142" s="249"/>
      <c r="Q142" s="249"/>
      <c r="R142" s="249"/>
      <c r="S142" s="249"/>
      <c r="T142" s="25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190</v>
      </c>
      <c r="AU142" s="251" t="s">
        <v>82</v>
      </c>
      <c r="AV142" s="13" t="s">
        <v>82</v>
      </c>
      <c r="AW142" s="13" t="s">
        <v>30</v>
      </c>
      <c r="AX142" s="13" t="s">
        <v>80</v>
      </c>
      <c r="AY142" s="251" t="s">
        <v>182</v>
      </c>
    </row>
    <row r="143" s="2" customFormat="1" ht="16.5" customHeight="1">
      <c r="A143" s="37"/>
      <c r="B143" s="38"/>
      <c r="C143" s="252" t="s">
        <v>222</v>
      </c>
      <c r="D143" s="252" t="s">
        <v>254</v>
      </c>
      <c r="E143" s="253" t="s">
        <v>365</v>
      </c>
      <c r="F143" s="254" t="s">
        <v>366</v>
      </c>
      <c r="G143" s="255" t="s">
        <v>262</v>
      </c>
      <c r="H143" s="256">
        <v>5</v>
      </c>
      <c r="I143" s="257"/>
      <c r="J143" s="258">
        <f>ROUND(I143*H143,2)</f>
        <v>0</v>
      </c>
      <c r="K143" s="259"/>
      <c r="L143" s="260"/>
      <c r="M143" s="261" t="s">
        <v>1</v>
      </c>
      <c r="N143" s="262" t="s">
        <v>38</v>
      </c>
      <c r="O143" s="90"/>
      <c r="P143" s="236">
        <f>O143*H143</f>
        <v>0</v>
      </c>
      <c r="Q143" s="236">
        <v>0.00062</v>
      </c>
      <c r="R143" s="236">
        <f>Q143*H143</f>
        <v>0.0030999999999999999</v>
      </c>
      <c r="S143" s="236">
        <v>0</v>
      </c>
      <c r="T143" s="23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8" t="s">
        <v>217</v>
      </c>
      <c r="AT143" s="238" t="s">
        <v>254</v>
      </c>
      <c r="AU143" s="238" t="s">
        <v>82</v>
      </c>
      <c r="AY143" s="16" t="s">
        <v>182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6" t="s">
        <v>80</v>
      </c>
      <c r="BK143" s="239">
        <f>ROUND(I143*H143,2)</f>
        <v>0</v>
      </c>
      <c r="BL143" s="16" t="s">
        <v>188</v>
      </c>
      <c r="BM143" s="238" t="s">
        <v>642</v>
      </c>
    </row>
    <row r="144" s="13" customFormat="1">
      <c r="A144" s="13"/>
      <c r="B144" s="240"/>
      <c r="C144" s="241"/>
      <c r="D144" s="242" t="s">
        <v>190</v>
      </c>
      <c r="E144" s="243" t="s">
        <v>1</v>
      </c>
      <c r="F144" s="244" t="s">
        <v>643</v>
      </c>
      <c r="G144" s="241"/>
      <c r="H144" s="245">
        <v>5</v>
      </c>
      <c r="I144" s="246"/>
      <c r="J144" s="241"/>
      <c r="K144" s="241"/>
      <c r="L144" s="247"/>
      <c r="M144" s="248"/>
      <c r="N144" s="249"/>
      <c r="O144" s="249"/>
      <c r="P144" s="249"/>
      <c r="Q144" s="249"/>
      <c r="R144" s="249"/>
      <c r="S144" s="249"/>
      <c r="T144" s="25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190</v>
      </c>
      <c r="AU144" s="251" t="s">
        <v>82</v>
      </c>
      <c r="AV144" s="13" t="s">
        <v>82</v>
      </c>
      <c r="AW144" s="13" t="s">
        <v>30</v>
      </c>
      <c r="AX144" s="13" t="s">
        <v>80</v>
      </c>
      <c r="AY144" s="251" t="s">
        <v>182</v>
      </c>
    </row>
    <row r="145" s="2" customFormat="1" ht="16.5" customHeight="1">
      <c r="A145" s="37"/>
      <c r="B145" s="38"/>
      <c r="C145" s="252" t="s">
        <v>228</v>
      </c>
      <c r="D145" s="252" t="s">
        <v>254</v>
      </c>
      <c r="E145" s="253" t="s">
        <v>369</v>
      </c>
      <c r="F145" s="254" t="s">
        <v>370</v>
      </c>
      <c r="G145" s="255" t="s">
        <v>262</v>
      </c>
      <c r="H145" s="256">
        <v>5</v>
      </c>
      <c r="I145" s="257"/>
      <c r="J145" s="258">
        <f>ROUND(I145*H145,2)</f>
        <v>0</v>
      </c>
      <c r="K145" s="259"/>
      <c r="L145" s="260"/>
      <c r="M145" s="261" t="s">
        <v>1</v>
      </c>
      <c r="N145" s="262" t="s">
        <v>38</v>
      </c>
      <c r="O145" s="90"/>
      <c r="P145" s="236">
        <f>O145*H145</f>
        <v>0</v>
      </c>
      <c r="Q145" s="236">
        <v>0.00048999999999999998</v>
      </c>
      <c r="R145" s="236">
        <f>Q145*H145</f>
        <v>0.0024499999999999999</v>
      </c>
      <c r="S145" s="236">
        <v>0</v>
      </c>
      <c r="T145" s="23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8" t="s">
        <v>217</v>
      </c>
      <c r="AT145" s="238" t="s">
        <v>254</v>
      </c>
      <c r="AU145" s="238" t="s">
        <v>82</v>
      </c>
      <c r="AY145" s="16" t="s">
        <v>182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6" t="s">
        <v>80</v>
      </c>
      <c r="BK145" s="239">
        <f>ROUND(I145*H145,2)</f>
        <v>0</v>
      </c>
      <c r="BL145" s="16" t="s">
        <v>188</v>
      </c>
      <c r="BM145" s="238" t="s">
        <v>644</v>
      </c>
    </row>
    <row r="146" s="2" customFormat="1" ht="16.5" customHeight="1">
      <c r="A146" s="37"/>
      <c r="B146" s="38"/>
      <c r="C146" s="252" t="s">
        <v>234</v>
      </c>
      <c r="D146" s="252" t="s">
        <v>254</v>
      </c>
      <c r="E146" s="253" t="s">
        <v>372</v>
      </c>
      <c r="F146" s="254" t="s">
        <v>373</v>
      </c>
      <c r="G146" s="255" t="s">
        <v>262</v>
      </c>
      <c r="H146" s="256">
        <v>5</v>
      </c>
      <c r="I146" s="257"/>
      <c r="J146" s="258">
        <f>ROUND(I146*H146,2)</f>
        <v>0</v>
      </c>
      <c r="K146" s="259"/>
      <c r="L146" s="260"/>
      <c r="M146" s="261" t="s">
        <v>1</v>
      </c>
      <c r="N146" s="262" t="s">
        <v>38</v>
      </c>
      <c r="O146" s="90"/>
      <c r="P146" s="236">
        <f>O146*H146</f>
        <v>0</v>
      </c>
      <c r="Q146" s="236">
        <v>0.00014999999999999999</v>
      </c>
      <c r="R146" s="236">
        <f>Q146*H146</f>
        <v>0.00074999999999999991</v>
      </c>
      <c r="S146" s="236">
        <v>0</v>
      </c>
      <c r="T146" s="23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8" t="s">
        <v>217</v>
      </c>
      <c r="AT146" s="238" t="s">
        <v>254</v>
      </c>
      <c r="AU146" s="238" t="s">
        <v>82</v>
      </c>
      <c r="AY146" s="16" t="s">
        <v>182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6" t="s">
        <v>80</v>
      </c>
      <c r="BK146" s="239">
        <f>ROUND(I146*H146,2)</f>
        <v>0</v>
      </c>
      <c r="BL146" s="16" t="s">
        <v>188</v>
      </c>
      <c r="BM146" s="238" t="s">
        <v>645</v>
      </c>
    </row>
    <row r="147" s="2" customFormat="1" ht="24.15" customHeight="1">
      <c r="A147" s="37"/>
      <c r="B147" s="38"/>
      <c r="C147" s="226" t="s">
        <v>239</v>
      </c>
      <c r="D147" s="226" t="s">
        <v>184</v>
      </c>
      <c r="E147" s="227" t="s">
        <v>375</v>
      </c>
      <c r="F147" s="228" t="s">
        <v>376</v>
      </c>
      <c r="G147" s="229" t="s">
        <v>356</v>
      </c>
      <c r="H147" s="230">
        <v>0.02</v>
      </c>
      <c r="I147" s="231"/>
      <c r="J147" s="232">
        <f>ROUND(I147*H147,2)</f>
        <v>0</v>
      </c>
      <c r="K147" s="233"/>
      <c r="L147" s="43"/>
      <c r="M147" s="234" t="s">
        <v>1</v>
      </c>
      <c r="N147" s="235" t="s">
        <v>38</v>
      </c>
      <c r="O147" s="90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8" t="s">
        <v>188</v>
      </c>
      <c r="AT147" s="238" t="s">
        <v>184</v>
      </c>
      <c r="AU147" s="238" t="s">
        <v>82</v>
      </c>
      <c r="AY147" s="16" t="s">
        <v>182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6" t="s">
        <v>80</v>
      </c>
      <c r="BK147" s="239">
        <f>ROUND(I147*H147,2)</f>
        <v>0</v>
      </c>
      <c r="BL147" s="16" t="s">
        <v>188</v>
      </c>
      <c r="BM147" s="238" t="s">
        <v>646</v>
      </c>
    </row>
    <row r="148" s="2" customFormat="1" ht="24.15" customHeight="1">
      <c r="A148" s="37"/>
      <c r="B148" s="38"/>
      <c r="C148" s="226" t="s">
        <v>244</v>
      </c>
      <c r="D148" s="226" t="s">
        <v>184</v>
      </c>
      <c r="E148" s="227" t="s">
        <v>378</v>
      </c>
      <c r="F148" s="228" t="s">
        <v>379</v>
      </c>
      <c r="G148" s="229" t="s">
        <v>262</v>
      </c>
      <c r="H148" s="230">
        <v>4</v>
      </c>
      <c r="I148" s="231"/>
      <c r="J148" s="232">
        <f>ROUND(I148*H148,2)</f>
        <v>0</v>
      </c>
      <c r="K148" s="233"/>
      <c r="L148" s="43"/>
      <c r="M148" s="234" t="s">
        <v>1</v>
      </c>
      <c r="N148" s="235" t="s">
        <v>38</v>
      </c>
      <c r="O148" s="90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8" t="s">
        <v>188</v>
      </c>
      <c r="AT148" s="238" t="s">
        <v>184</v>
      </c>
      <c r="AU148" s="238" t="s">
        <v>82</v>
      </c>
      <c r="AY148" s="16" t="s">
        <v>182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6" t="s">
        <v>80</v>
      </c>
      <c r="BK148" s="239">
        <f>ROUND(I148*H148,2)</f>
        <v>0</v>
      </c>
      <c r="BL148" s="16" t="s">
        <v>188</v>
      </c>
      <c r="BM148" s="238" t="s">
        <v>647</v>
      </c>
    </row>
    <row r="149" s="2" customFormat="1">
      <c r="A149" s="37"/>
      <c r="B149" s="38"/>
      <c r="C149" s="39"/>
      <c r="D149" s="242" t="s">
        <v>381</v>
      </c>
      <c r="E149" s="39"/>
      <c r="F149" s="266" t="s">
        <v>382</v>
      </c>
      <c r="G149" s="39"/>
      <c r="H149" s="39"/>
      <c r="I149" s="267"/>
      <c r="J149" s="39"/>
      <c r="K149" s="39"/>
      <c r="L149" s="43"/>
      <c r="M149" s="268"/>
      <c r="N149" s="269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381</v>
      </c>
      <c r="AU149" s="16" t="s">
        <v>82</v>
      </c>
    </row>
    <row r="150" s="2" customFormat="1" ht="24.15" customHeight="1">
      <c r="A150" s="37"/>
      <c r="B150" s="38"/>
      <c r="C150" s="226" t="s">
        <v>249</v>
      </c>
      <c r="D150" s="226" t="s">
        <v>184</v>
      </c>
      <c r="E150" s="227" t="s">
        <v>383</v>
      </c>
      <c r="F150" s="228" t="s">
        <v>384</v>
      </c>
      <c r="G150" s="229" t="s">
        <v>262</v>
      </c>
      <c r="H150" s="230">
        <v>4</v>
      </c>
      <c r="I150" s="231"/>
      <c r="J150" s="232">
        <f>ROUND(I150*H150,2)</f>
        <v>0</v>
      </c>
      <c r="K150" s="233"/>
      <c r="L150" s="43"/>
      <c r="M150" s="234" t="s">
        <v>1</v>
      </c>
      <c r="N150" s="235" t="s">
        <v>38</v>
      </c>
      <c r="O150" s="90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8" t="s">
        <v>188</v>
      </c>
      <c r="AT150" s="238" t="s">
        <v>184</v>
      </c>
      <c r="AU150" s="238" t="s">
        <v>82</v>
      </c>
      <c r="AY150" s="16" t="s">
        <v>182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6" t="s">
        <v>80</v>
      </c>
      <c r="BK150" s="239">
        <f>ROUND(I150*H150,2)</f>
        <v>0</v>
      </c>
      <c r="BL150" s="16" t="s">
        <v>188</v>
      </c>
      <c r="BM150" s="238" t="s">
        <v>648</v>
      </c>
    </row>
    <row r="151" s="2" customFormat="1">
      <c r="A151" s="37"/>
      <c r="B151" s="38"/>
      <c r="C151" s="39"/>
      <c r="D151" s="242" t="s">
        <v>381</v>
      </c>
      <c r="E151" s="39"/>
      <c r="F151" s="266" t="s">
        <v>386</v>
      </c>
      <c r="G151" s="39"/>
      <c r="H151" s="39"/>
      <c r="I151" s="267"/>
      <c r="J151" s="39"/>
      <c r="K151" s="39"/>
      <c r="L151" s="43"/>
      <c r="M151" s="268"/>
      <c r="N151" s="269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381</v>
      </c>
      <c r="AU151" s="16" t="s">
        <v>82</v>
      </c>
    </row>
    <row r="152" s="2" customFormat="1" ht="24.15" customHeight="1">
      <c r="A152" s="37"/>
      <c r="B152" s="38"/>
      <c r="C152" s="226" t="s">
        <v>8</v>
      </c>
      <c r="D152" s="226" t="s">
        <v>184</v>
      </c>
      <c r="E152" s="227" t="s">
        <v>649</v>
      </c>
      <c r="F152" s="228" t="s">
        <v>650</v>
      </c>
      <c r="G152" s="229" t="s">
        <v>402</v>
      </c>
      <c r="H152" s="230">
        <v>4</v>
      </c>
      <c r="I152" s="231"/>
      <c r="J152" s="232">
        <f>ROUND(I152*H152,2)</f>
        <v>0</v>
      </c>
      <c r="K152" s="233"/>
      <c r="L152" s="43"/>
      <c r="M152" s="234" t="s">
        <v>1</v>
      </c>
      <c r="N152" s="235" t="s">
        <v>38</v>
      </c>
      <c r="O152" s="90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8" t="s">
        <v>188</v>
      </c>
      <c r="AT152" s="238" t="s">
        <v>184</v>
      </c>
      <c r="AU152" s="238" t="s">
        <v>82</v>
      </c>
      <c r="AY152" s="16" t="s">
        <v>182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6" t="s">
        <v>80</v>
      </c>
      <c r="BK152" s="239">
        <f>ROUND(I152*H152,2)</f>
        <v>0</v>
      </c>
      <c r="BL152" s="16" t="s">
        <v>188</v>
      </c>
      <c r="BM152" s="238" t="s">
        <v>651</v>
      </c>
    </row>
    <row r="153" s="2" customFormat="1" ht="24.15" customHeight="1">
      <c r="A153" s="37"/>
      <c r="B153" s="38"/>
      <c r="C153" s="226" t="s">
        <v>259</v>
      </c>
      <c r="D153" s="226" t="s">
        <v>184</v>
      </c>
      <c r="E153" s="227" t="s">
        <v>404</v>
      </c>
      <c r="F153" s="228" t="s">
        <v>405</v>
      </c>
      <c r="G153" s="229" t="s">
        <v>402</v>
      </c>
      <c r="H153" s="230">
        <v>4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38</v>
      </c>
      <c r="O153" s="90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188</v>
      </c>
      <c r="AT153" s="238" t="s">
        <v>184</v>
      </c>
      <c r="AU153" s="238" t="s">
        <v>82</v>
      </c>
      <c r="AY153" s="16" t="s">
        <v>182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188</v>
      </c>
      <c r="BM153" s="238" t="s">
        <v>652</v>
      </c>
    </row>
    <row r="154" s="2" customFormat="1" ht="37.8" customHeight="1">
      <c r="A154" s="37"/>
      <c r="B154" s="38"/>
      <c r="C154" s="226" t="s">
        <v>264</v>
      </c>
      <c r="D154" s="226" t="s">
        <v>184</v>
      </c>
      <c r="E154" s="227" t="s">
        <v>407</v>
      </c>
      <c r="F154" s="228" t="s">
        <v>408</v>
      </c>
      <c r="G154" s="229" t="s">
        <v>252</v>
      </c>
      <c r="H154" s="230">
        <v>100</v>
      </c>
      <c r="I154" s="231"/>
      <c r="J154" s="232">
        <f>ROUND(I154*H154,2)</f>
        <v>0</v>
      </c>
      <c r="K154" s="233"/>
      <c r="L154" s="43"/>
      <c r="M154" s="234" t="s">
        <v>1</v>
      </c>
      <c r="N154" s="235" t="s">
        <v>38</v>
      </c>
      <c r="O154" s="90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8" t="s">
        <v>188</v>
      </c>
      <c r="AT154" s="238" t="s">
        <v>184</v>
      </c>
      <c r="AU154" s="238" t="s">
        <v>82</v>
      </c>
      <c r="AY154" s="16" t="s">
        <v>182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6" t="s">
        <v>80</v>
      </c>
      <c r="BK154" s="239">
        <f>ROUND(I154*H154,2)</f>
        <v>0</v>
      </c>
      <c r="BL154" s="16" t="s">
        <v>188</v>
      </c>
      <c r="BM154" s="238" t="s">
        <v>653</v>
      </c>
    </row>
    <row r="155" s="2" customFormat="1" ht="37.8" customHeight="1">
      <c r="A155" s="37"/>
      <c r="B155" s="38"/>
      <c r="C155" s="226" t="s">
        <v>269</v>
      </c>
      <c r="D155" s="226" t="s">
        <v>184</v>
      </c>
      <c r="E155" s="227" t="s">
        <v>410</v>
      </c>
      <c r="F155" s="228" t="s">
        <v>411</v>
      </c>
      <c r="G155" s="229" t="s">
        <v>252</v>
      </c>
      <c r="H155" s="230">
        <v>100</v>
      </c>
      <c r="I155" s="231"/>
      <c r="J155" s="232">
        <f>ROUND(I155*H155,2)</f>
        <v>0</v>
      </c>
      <c r="K155" s="233"/>
      <c r="L155" s="43"/>
      <c r="M155" s="234" t="s">
        <v>1</v>
      </c>
      <c r="N155" s="235" t="s">
        <v>38</v>
      </c>
      <c r="O155" s="90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8" t="s">
        <v>188</v>
      </c>
      <c r="AT155" s="238" t="s">
        <v>184</v>
      </c>
      <c r="AU155" s="238" t="s">
        <v>82</v>
      </c>
      <c r="AY155" s="16" t="s">
        <v>182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6" t="s">
        <v>80</v>
      </c>
      <c r="BK155" s="239">
        <f>ROUND(I155*H155,2)</f>
        <v>0</v>
      </c>
      <c r="BL155" s="16" t="s">
        <v>188</v>
      </c>
      <c r="BM155" s="238" t="s">
        <v>654</v>
      </c>
    </row>
    <row r="156" s="2" customFormat="1" ht="33" customHeight="1">
      <c r="A156" s="37"/>
      <c r="B156" s="38"/>
      <c r="C156" s="226" t="s">
        <v>276</v>
      </c>
      <c r="D156" s="226" t="s">
        <v>184</v>
      </c>
      <c r="E156" s="227" t="s">
        <v>419</v>
      </c>
      <c r="F156" s="228" t="s">
        <v>420</v>
      </c>
      <c r="G156" s="229" t="s">
        <v>322</v>
      </c>
      <c r="H156" s="230">
        <v>5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38</v>
      </c>
      <c r="O156" s="90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188</v>
      </c>
      <c r="AT156" s="238" t="s">
        <v>184</v>
      </c>
      <c r="AU156" s="238" t="s">
        <v>82</v>
      </c>
      <c r="AY156" s="16" t="s">
        <v>182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188</v>
      </c>
      <c r="BM156" s="238" t="s">
        <v>655</v>
      </c>
    </row>
    <row r="157" s="13" customFormat="1">
      <c r="A157" s="13"/>
      <c r="B157" s="240"/>
      <c r="C157" s="241"/>
      <c r="D157" s="242" t="s">
        <v>190</v>
      </c>
      <c r="E157" s="243" t="s">
        <v>1</v>
      </c>
      <c r="F157" s="244" t="s">
        <v>422</v>
      </c>
      <c r="G157" s="241"/>
      <c r="H157" s="245">
        <v>5</v>
      </c>
      <c r="I157" s="246"/>
      <c r="J157" s="241"/>
      <c r="K157" s="241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190</v>
      </c>
      <c r="AU157" s="251" t="s">
        <v>82</v>
      </c>
      <c r="AV157" s="13" t="s">
        <v>82</v>
      </c>
      <c r="AW157" s="13" t="s">
        <v>30</v>
      </c>
      <c r="AX157" s="13" t="s">
        <v>80</v>
      </c>
      <c r="AY157" s="251" t="s">
        <v>182</v>
      </c>
    </row>
    <row r="158" s="12" customFormat="1" ht="25.92" customHeight="1">
      <c r="A158" s="12"/>
      <c r="B158" s="210"/>
      <c r="C158" s="211"/>
      <c r="D158" s="212" t="s">
        <v>72</v>
      </c>
      <c r="E158" s="213" t="s">
        <v>317</v>
      </c>
      <c r="F158" s="213" t="s">
        <v>318</v>
      </c>
      <c r="G158" s="211"/>
      <c r="H158" s="211"/>
      <c r="I158" s="214"/>
      <c r="J158" s="215">
        <f>BK158</f>
        <v>0</v>
      </c>
      <c r="K158" s="211"/>
      <c r="L158" s="216"/>
      <c r="M158" s="217"/>
      <c r="N158" s="218"/>
      <c r="O158" s="218"/>
      <c r="P158" s="219">
        <f>P159+P160+P161+P167</f>
        <v>0</v>
      </c>
      <c r="Q158" s="218"/>
      <c r="R158" s="219">
        <f>R159+R160+R161+R167</f>
        <v>0</v>
      </c>
      <c r="S158" s="218"/>
      <c r="T158" s="220">
        <f>T159+T160+T161+T167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188</v>
      </c>
      <c r="AT158" s="222" t="s">
        <v>72</v>
      </c>
      <c r="AU158" s="222" t="s">
        <v>73</v>
      </c>
      <c r="AY158" s="221" t="s">
        <v>182</v>
      </c>
      <c r="BK158" s="223">
        <f>BK159+BK160+BK161+BK167</f>
        <v>0</v>
      </c>
    </row>
    <row r="159" s="2" customFormat="1" ht="16.5" customHeight="1">
      <c r="A159" s="37"/>
      <c r="B159" s="38"/>
      <c r="C159" s="226" t="s">
        <v>281</v>
      </c>
      <c r="D159" s="226" t="s">
        <v>184</v>
      </c>
      <c r="E159" s="227" t="s">
        <v>320</v>
      </c>
      <c r="F159" s="228" t="s">
        <v>321</v>
      </c>
      <c r="G159" s="229" t="s">
        <v>322</v>
      </c>
      <c r="H159" s="230">
        <v>15</v>
      </c>
      <c r="I159" s="231"/>
      <c r="J159" s="232">
        <f>ROUND(I159*H159,2)</f>
        <v>0</v>
      </c>
      <c r="K159" s="233"/>
      <c r="L159" s="43"/>
      <c r="M159" s="234" t="s">
        <v>1</v>
      </c>
      <c r="N159" s="235" t="s">
        <v>38</v>
      </c>
      <c r="O159" s="90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8" t="s">
        <v>323</v>
      </c>
      <c r="AT159" s="238" t="s">
        <v>184</v>
      </c>
      <c r="AU159" s="238" t="s">
        <v>80</v>
      </c>
      <c r="AY159" s="16" t="s">
        <v>182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6" t="s">
        <v>80</v>
      </c>
      <c r="BK159" s="239">
        <f>ROUND(I159*H159,2)</f>
        <v>0</v>
      </c>
      <c r="BL159" s="16" t="s">
        <v>323</v>
      </c>
      <c r="BM159" s="238" t="s">
        <v>656</v>
      </c>
    </row>
    <row r="160" s="13" customFormat="1">
      <c r="A160" s="13"/>
      <c r="B160" s="240"/>
      <c r="C160" s="241"/>
      <c r="D160" s="242" t="s">
        <v>190</v>
      </c>
      <c r="E160" s="243" t="s">
        <v>1</v>
      </c>
      <c r="F160" s="244" t="s">
        <v>424</v>
      </c>
      <c r="G160" s="241"/>
      <c r="H160" s="245">
        <v>15</v>
      </c>
      <c r="I160" s="246"/>
      <c r="J160" s="241"/>
      <c r="K160" s="241"/>
      <c r="L160" s="247"/>
      <c r="M160" s="248"/>
      <c r="N160" s="249"/>
      <c r="O160" s="249"/>
      <c r="P160" s="249"/>
      <c r="Q160" s="249"/>
      <c r="R160" s="249"/>
      <c r="S160" s="249"/>
      <c r="T160" s="25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190</v>
      </c>
      <c r="AU160" s="251" t="s">
        <v>80</v>
      </c>
      <c r="AV160" s="13" t="s">
        <v>82</v>
      </c>
      <c r="AW160" s="13" t="s">
        <v>30</v>
      </c>
      <c r="AX160" s="13" t="s">
        <v>80</v>
      </c>
      <c r="AY160" s="251" t="s">
        <v>182</v>
      </c>
    </row>
    <row r="161" s="12" customFormat="1" ht="22.8" customHeight="1">
      <c r="A161" s="12"/>
      <c r="B161" s="210"/>
      <c r="C161" s="211"/>
      <c r="D161" s="212" t="s">
        <v>72</v>
      </c>
      <c r="E161" s="224" t="s">
        <v>274</v>
      </c>
      <c r="F161" s="224" t="s">
        <v>275</v>
      </c>
      <c r="G161" s="211"/>
      <c r="H161" s="211"/>
      <c r="I161" s="214"/>
      <c r="J161" s="225">
        <f>BK161</f>
        <v>0</v>
      </c>
      <c r="K161" s="211"/>
      <c r="L161" s="216"/>
      <c r="M161" s="217"/>
      <c r="N161" s="218"/>
      <c r="O161" s="218"/>
      <c r="P161" s="219">
        <f>SUM(P162:P166)</f>
        <v>0</v>
      </c>
      <c r="Q161" s="218"/>
      <c r="R161" s="219">
        <f>SUM(R162:R166)</f>
        <v>0</v>
      </c>
      <c r="S161" s="218"/>
      <c r="T161" s="220">
        <f>SUM(T162:T166)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80</v>
      </c>
      <c r="AT161" s="222" t="s">
        <v>72</v>
      </c>
      <c r="AU161" s="222" t="s">
        <v>80</v>
      </c>
      <c r="AY161" s="221" t="s">
        <v>182</v>
      </c>
      <c r="BK161" s="223">
        <f>SUM(BK162:BK166)</f>
        <v>0</v>
      </c>
    </row>
    <row r="162" s="2" customFormat="1" ht="24.15" customHeight="1">
      <c r="A162" s="37"/>
      <c r="B162" s="38"/>
      <c r="C162" s="226" t="s">
        <v>7</v>
      </c>
      <c r="D162" s="226" t="s">
        <v>184</v>
      </c>
      <c r="E162" s="227" t="s">
        <v>425</v>
      </c>
      <c r="F162" s="228" t="s">
        <v>426</v>
      </c>
      <c r="G162" s="229" t="s">
        <v>279</v>
      </c>
      <c r="H162" s="230">
        <v>34.945999999999998</v>
      </c>
      <c r="I162" s="231"/>
      <c r="J162" s="232">
        <f>ROUND(I162*H162,2)</f>
        <v>0</v>
      </c>
      <c r="K162" s="233"/>
      <c r="L162" s="43"/>
      <c r="M162" s="234" t="s">
        <v>1</v>
      </c>
      <c r="N162" s="235" t="s">
        <v>38</v>
      </c>
      <c r="O162" s="90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8" t="s">
        <v>188</v>
      </c>
      <c r="AT162" s="238" t="s">
        <v>184</v>
      </c>
      <c r="AU162" s="238" t="s">
        <v>82</v>
      </c>
      <c r="AY162" s="16" t="s">
        <v>182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6" t="s">
        <v>80</v>
      </c>
      <c r="BK162" s="239">
        <f>ROUND(I162*H162,2)</f>
        <v>0</v>
      </c>
      <c r="BL162" s="16" t="s">
        <v>188</v>
      </c>
      <c r="BM162" s="238" t="s">
        <v>657</v>
      </c>
    </row>
    <row r="163" s="2" customFormat="1" ht="24.15" customHeight="1">
      <c r="A163" s="37"/>
      <c r="B163" s="38"/>
      <c r="C163" s="226" t="s">
        <v>289</v>
      </c>
      <c r="D163" s="226" t="s">
        <v>184</v>
      </c>
      <c r="E163" s="227" t="s">
        <v>428</v>
      </c>
      <c r="F163" s="228" t="s">
        <v>429</v>
      </c>
      <c r="G163" s="229" t="s">
        <v>279</v>
      </c>
      <c r="H163" s="230">
        <v>349.45999999999998</v>
      </c>
      <c r="I163" s="231"/>
      <c r="J163" s="232">
        <f>ROUND(I163*H163,2)</f>
        <v>0</v>
      </c>
      <c r="K163" s="233"/>
      <c r="L163" s="43"/>
      <c r="M163" s="234" t="s">
        <v>1</v>
      </c>
      <c r="N163" s="235" t="s">
        <v>38</v>
      </c>
      <c r="O163" s="90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8" t="s">
        <v>188</v>
      </c>
      <c r="AT163" s="238" t="s">
        <v>184</v>
      </c>
      <c r="AU163" s="238" t="s">
        <v>82</v>
      </c>
      <c r="AY163" s="16" t="s">
        <v>182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6" t="s">
        <v>80</v>
      </c>
      <c r="BK163" s="239">
        <f>ROUND(I163*H163,2)</f>
        <v>0</v>
      </c>
      <c r="BL163" s="16" t="s">
        <v>188</v>
      </c>
      <c r="BM163" s="238" t="s">
        <v>658</v>
      </c>
    </row>
    <row r="164" s="13" customFormat="1">
      <c r="A164" s="13"/>
      <c r="B164" s="240"/>
      <c r="C164" s="241"/>
      <c r="D164" s="242" t="s">
        <v>190</v>
      </c>
      <c r="E164" s="243" t="s">
        <v>1</v>
      </c>
      <c r="F164" s="244" t="s">
        <v>431</v>
      </c>
      <c r="G164" s="241"/>
      <c r="H164" s="245">
        <v>349.45999999999998</v>
      </c>
      <c r="I164" s="246"/>
      <c r="J164" s="241"/>
      <c r="K164" s="241"/>
      <c r="L164" s="247"/>
      <c r="M164" s="248"/>
      <c r="N164" s="249"/>
      <c r="O164" s="249"/>
      <c r="P164" s="249"/>
      <c r="Q164" s="249"/>
      <c r="R164" s="249"/>
      <c r="S164" s="249"/>
      <c r="T164" s="25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190</v>
      </c>
      <c r="AU164" s="251" t="s">
        <v>82</v>
      </c>
      <c r="AV164" s="13" t="s">
        <v>82</v>
      </c>
      <c r="AW164" s="13" t="s">
        <v>30</v>
      </c>
      <c r="AX164" s="13" t="s">
        <v>80</v>
      </c>
      <c r="AY164" s="251" t="s">
        <v>182</v>
      </c>
    </row>
    <row r="165" s="2" customFormat="1" ht="24.15" customHeight="1">
      <c r="A165" s="37"/>
      <c r="B165" s="38"/>
      <c r="C165" s="226" t="s">
        <v>293</v>
      </c>
      <c r="D165" s="226" t="s">
        <v>184</v>
      </c>
      <c r="E165" s="227" t="s">
        <v>433</v>
      </c>
      <c r="F165" s="228" t="s">
        <v>434</v>
      </c>
      <c r="G165" s="229" t="s">
        <v>279</v>
      </c>
      <c r="H165" s="230">
        <v>34.945999999999998</v>
      </c>
      <c r="I165" s="231"/>
      <c r="J165" s="232">
        <f>ROUND(I165*H165,2)</f>
        <v>0</v>
      </c>
      <c r="K165" s="233"/>
      <c r="L165" s="43"/>
      <c r="M165" s="234" t="s">
        <v>1</v>
      </c>
      <c r="N165" s="235" t="s">
        <v>38</v>
      </c>
      <c r="O165" s="90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8" t="s">
        <v>188</v>
      </c>
      <c r="AT165" s="238" t="s">
        <v>184</v>
      </c>
      <c r="AU165" s="238" t="s">
        <v>82</v>
      </c>
      <c r="AY165" s="16" t="s">
        <v>182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6" t="s">
        <v>80</v>
      </c>
      <c r="BK165" s="239">
        <f>ROUND(I165*H165,2)</f>
        <v>0</v>
      </c>
      <c r="BL165" s="16" t="s">
        <v>188</v>
      </c>
      <c r="BM165" s="238" t="s">
        <v>659</v>
      </c>
    </row>
    <row r="166" s="2" customFormat="1" ht="24.15" customHeight="1">
      <c r="A166" s="37"/>
      <c r="B166" s="38"/>
      <c r="C166" s="226" t="s">
        <v>298</v>
      </c>
      <c r="D166" s="226" t="s">
        <v>184</v>
      </c>
      <c r="E166" s="227" t="s">
        <v>282</v>
      </c>
      <c r="F166" s="228" t="s">
        <v>283</v>
      </c>
      <c r="G166" s="229" t="s">
        <v>279</v>
      </c>
      <c r="H166" s="230">
        <v>34.945999999999998</v>
      </c>
      <c r="I166" s="231"/>
      <c r="J166" s="232">
        <f>ROUND(I166*H166,2)</f>
        <v>0</v>
      </c>
      <c r="K166" s="233"/>
      <c r="L166" s="43"/>
      <c r="M166" s="234" t="s">
        <v>1</v>
      </c>
      <c r="N166" s="235" t="s">
        <v>38</v>
      </c>
      <c r="O166" s="90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8" t="s">
        <v>188</v>
      </c>
      <c r="AT166" s="238" t="s">
        <v>184</v>
      </c>
      <c r="AU166" s="238" t="s">
        <v>82</v>
      </c>
      <c r="AY166" s="16" t="s">
        <v>182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6" t="s">
        <v>80</v>
      </c>
      <c r="BK166" s="239">
        <f>ROUND(I166*H166,2)</f>
        <v>0</v>
      </c>
      <c r="BL166" s="16" t="s">
        <v>188</v>
      </c>
      <c r="BM166" s="238" t="s">
        <v>660</v>
      </c>
    </row>
    <row r="167" s="12" customFormat="1" ht="22.8" customHeight="1">
      <c r="A167" s="12"/>
      <c r="B167" s="210"/>
      <c r="C167" s="211"/>
      <c r="D167" s="212" t="s">
        <v>72</v>
      </c>
      <c r="E167" s="224" t="s">
        <v>302</v>
      </c>
      <c r="F167" s="224" t="s">
        <v>303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P168</f>
        <v>0</v>
      </c>
      <c r="Q167" s="218"/>
      <c r="R167" s="219">
        <f>R168</f>
        <v>0</v>
      </c>
      <c r="S167" s="218"/>
      <c r="T167" s="220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80</v>
      </c>
      <c r="AT167" s="222" t="s">
        <v>72</v>
      </c>
      <c r="AU167" s="222" t="s">
        <v>80</v>
      </c>
      <c r="AY167" s="221" t="s">
        <v>182</v>
      </c>
      <c r="BK167" s="223">
        <f>BK168</f>
        <v>0</v>
      </c>
    </row>
    <row r="168" s="2" customFormat="1" ht="21.75" customHeight="1">
      <c r="A168" s="37"/>
      <c r="B168" s="38"/>
      <c r="C168" s="226" t="s">
        <v>304</v>
      </c>
      <c r="D168" s="226" t="s">
        <v>184</v>
      </c>
      <c r="E168" s="227" t="s">
        <v>439</v>
      </c>
      <c r="F168" s="228" t="s">
        <v>440</v>
      </c>
      <c r="G168" s="229" t="s">
        <v>279</v>
      </c>
      <c r="H168" s="230">
        <v>20.414999999999999</v>
      </c>
      <c r="I168" s="231"/>
      <c r="J168" s="232">
        <f>ROUND(I168*H168,2)</f>
        <v>0</v>
      </c>
      <c r="K168" s="233"/>
      <c r="L168" s="43"/>
      <c r="M168" s="234" t="s">
        <v>1</v>
      </c>
      <c r="N168" s="235" t="s">
        <v>38</v>
      </c>
      <c r="O168" s="90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8" t="s">
        <v>188</v>
      </c>
      <c r="AT168" s="238" t="s">
        <v>184</v>
      </c>
      <c r="AU168" s="238" t="s">
        <v>82</v>
      </c>
      <c r="AY168" s="16" t="s">
        <v>182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6" t="s">
        <v>80</v>
      </c>
      <c r="BK168" s="239">
        <f>ROUND(I168*H168,2)</f>
        <v>0</v>
      </c>
      <c r="BL168" s="16" t="s">
        <v>188</v>
      </c>
      <c r="BM168" s="238" t="s">
        <v>661</v>
      </c>
    </row>
    <row r="169" s="12" customFormat="1" ht="25.92" customHeight="1">
      <c r="A169" s="12"/>
      <c r="B169" s="210"/>
      <c r="C169" s="211"/>
      <c r="D169" s="212" t="s">
        <v>72</v>
      </c>
      <c r="E169" s="213" t="s">
        <v>326</v>
      </c>
      <c r="F169" s="213" t="s">
        <v>327</v>
      </c>
      <c r="G169" s="211"/>
      <c r="H169" s="211"/>
      <c r="I169" s="214"/>
      <c r="J169" s="215">
        <f>BK169</f>
        <v>0</v>
      </c>
      <c r="K169" s="211"/>
      <c r="L169" s="216"/>
      <c r="M169" s="217"/>
      <c r="N169" s="218"/>
      <c r="O169" s="218"/>
      <c r="P169" s="219">
        <f>SUM(P170:P172)</f>
        <v>0</v>
      </c>
      <c r="Q169" s="218"/>
      <c r="R169" s="219">
        <f>SUM(R170:R172)</f>
        <v>0</v>
      </c>
      <c r="S169" s="218"/>
      <c r="T169" s="220">
        <f>SUM(T170:T172)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1" t="s">
        <v>188</v>
      </c>
      <c r="AT169" s="222" t="s">
        <v>72</v>
      </c>
      <c r="AU169" s="222" t="s">
        <v>73</v>
      </c>
      <c r="AY169" s="221" t="s">
        <v>182</v>
      </c>
      <c r="BK169" s="223">
        <f>SUM(BK170:BK172)</f>
        <v>0</v>
      </c>
    </row>
    <row r="170" s="2" customFormat="1" ht="33" customHeight="1">
      <c r="A170" s="37"/>
      <c r="B170" s="38"/>
      <c r="C170" s="226" t="s">
        <v>311</v>
      </c>
      <c r="D170" s="226" t="s">
        <v>184</v>
      </c>
      <c r="E170" s="227" t="s">
        <v>443</v>
      </c>
      <c r="F170" s="228" t="s">
        <v>444</v>
      </c>
      <c r="G170" s="229" t="s">
        <v>262</v>
      </c>
      <c r="H170" s="230">
        <v>1</v>
      </c>
      <c r="I170" s="231"/>
      <c r="J170" s="232">
        <f>ROUND(I170*H170,2)</f>
        <v>0</v>
      </c>
      <c r="K170" s="233"/>
      <c r="L170" s="43"/>
      <c r="M170" s="234" t="s">
        <v>1</v>
      </c>
      <c r="N170" s="235" t="s">
        <v>38</v>
      </c>
      <c r="O170" s="90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8" t="s">
        <v>445</v>
      </c>
      <c r="AT170" s="238" t="s">
        <v>184</v>
      </c>
      <c r="AU170" s="238" t="s">
        <v>80</v>
      </c>
      <c r="AY170" s="16" t="s">
        <v>182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6" t="s">
        <v>80</v>
      </c>
      <c r="BK170" s="239">
        <f>ROUND(I170*H170,2)</f>
        <v>0</v>
      </c>
      <c r="BL170" s="16" t="s">
        <v>445</v>
      </c>
      <c r="BM170" s="238" t="s">
        <v>662</v>
      </c>
    </row>
    <row r="171" s="2" customFormat="1">
      <c r="A171" s="37"/>
      <c r="B171" s="38"/>
      <c r="C171" s="39"/>
      <c r="D171" s="242" t="s">
        <v>381</v>
      </c>
      <c r="E171" s="39"/>
      <c r="F171" s="266" t="s">
        <v>447</v>
      </c>
      <c r="G171" s="39"/>
      <c r="H171" s="39"/>
      <c r="I171" s="267"/>
      <c r="J171" s="39"/>
      <c r="K171" s="39"/>
      <c r="L171" s="43"/>
      <c r="M171" s="268"/>
      <c r="N171" s="269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381</v>
      </c>
      <c r="AU171" s="16" t="s">
        <v>80</v>
      </c>
    </row>
    <row r="172" s="13" customFormat="1">
      <c r="A172" s="13"/>
      <c r="B172" s="240"/>
      <c r="C172" s="241"/>
      <c r="D172" s="242" t="s">
        <v>190</v>
      </c>
      <c r="E172" s="243" t="s">
        <v>1</v>
      </c>
      <c r="F172" s="244" t="s">
        <v>448</v>
      </c>
      <c r="G172" s="241"/>
      <c r="H172" s="245">
        <v>1</v>
      </c>
      <c r="I172" s="246"/>
      <c r="J172" s="241"/>
      <c r="K172" s="241"/>
      <c r="L172" s="247"/>
      <c r="M172" s="263"/>
      <c r="N172" s="264"/>
      <c r="O172" s="264"/>
      <c r="P172" s="264"/>
      <c r="Q172" s="264"/>
      <c r="R172" s="264"/>
      <c r="S172" s="264"/>
      <c r="T172" s="26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1" t="s">
        <v>190</v>
      </c>
      <c r="AU172" s="251" t="s">
        <v>80</v>
      </c>
      <c r="AV172" s="13" t="s">
        <v>82</v>
      </c>
      <c r="AW172" s="13" t="s">
        <v>30</v>
      </c>
      <c r="AX172" s="13" t="s">
        <v>80</v>
      </c>
      <c r="AY172" s="251" t="s">
        <v>182</v>
      </c>
    </row>
    <row r="173" s="2" customFormat="1" ht="6.96" customHeight="1">
      <c r="A173" s="37"/>
      <c r="B173" s="65"/>
      <c r="C173" s="66"/>
      <c r="D173" s="66"/>
      <c r="E173" s="66"/>
      <c r="F173" s="66"/>
      <c r="G173" s="66"/>
      <c r="H173" s="66"/>
      <c r="I173" s="66"/>
      <c r="J173" s="66"/>
      <c r="K173" s="66"/>
      <c r="L173" s="43"/>
      <c r="M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</row>
  </sheetData>
  <sheetProtection sheet="1" autoFilter="0" formatColumns="0" formatRows="0" objects="1" scenarios="1" spinCount="100000" saltValue="L8qfTrz05BJxM3yPUwd2Fn68aTmcvhg32YrYtbMkdzepRJkO8KdTfkM9jeSWNMMyg5lHx/C90xT847r36vSMZA==" hashValue="TfJajBj+YMasQ050w4iQuEfGGhATCnGpBNUPilKvQlsWY7u9zrBWfWXRgjV46alZPgb82dHuhkr0UF4OUdCJ9A==" algorithmName="SHA-512" password="CC35"/>
  <autoFilter ref="C125:K1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109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hidden="1" s="1" customFormat="1" ht="24.96" customHeight="1">
      <c r="B4" s="19"/>
      <c r="D4" s="147" t="s">
        <v>145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Oprava propustků na TU 1611</v>
      </c>
      <c r="F7" s="149"/>
      <c r="G7" s="149"/>
      <c r="H7" s="149"/>
      <c r="L7" s="19"/>
    </row>
    <row r="8" hidden="1" s="1" customFormat="1" ht="12" customHeight="1">
      <c r="B8" s="19"/>
      <c r="D8" s="149" t="s">
        <v>146</v>
      </c>
      <c r="L8" s="19"/>
    </row>
    <row r="9" hidden="1" s="2" customFormat="1" ht="16.5" customHeight="1">
      <c r="A9" s="37"/>
      <c r="B9" s="43"/>
      <c r="C9" s="37"/>
      <c r="D9" s="37"/>
      <c r="E9" s="150" t="s">
        <v>531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148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663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12. 8. 2022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ROUND((SUM(BE123:BE137)),  2)</f>
        <v>0</v>
      </c>
      <c r="G35" s="37"/>
      <c r="H35" s="37"/>
      <c r="I35" s="163">
        <v>0.20999999999999999</v>
      </c>
      <c r="J35" s="162">
        <f>ROUND(((SUM(BE123:BE137))*I35),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39</v>
      </c>
      <c r="F36" s="162">
        <f>ROUND((SUM(BF123:BF137)),  2)</f>
        <v>0</v>
      </c>
      <c r="G36" s="37"/>
      <c r="H36" s="37"/>
      <c r="I36" s="163">
        <v>0.14999999999999999</v>
      </c>
      <c r="J36" s="162">
        <f>ROUND(((SUM(BF123:BF137))*I36),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ROUND((SUM(BG123:BG137)),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ROUND((SUM(BH123:BH137)),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ROUND((SUM(BI123:BI137)),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2" t="str">
        <f>E7</f>
        <v>Oprava propustků na TU 1611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146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2" customFormat="1" ht="16.5" customHeight="1">
      <c r="A87" s="37"/>
      <c r="B87" s="38"/>
      <c r="C87" s="39"/>
      <c r="D87" s="39"/>
      <c r="E87" s="182" t="s">
        <v>531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12" customHeight="1">
      <c r="A88" s="37"/>
      <c r="B88" s="38"/>
      <c r="C88" s="31" t="s">
        <v>148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6.5" customHeight="1">
      <c r="A89" s="37"/>
      <c r="B89" s="38"/>
      <c r="C89" s="39"/>
      <c r="D89" s="39"/>
      <c r="E89" s="75" t="str">
        <f>E11</f>
        <v>2022/08/3.3/SO 03 - VRN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12. 8. 2022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9.28" customHeight="1">
      <c r="A96" s="37"/>
      <c r="B96" s="38"/>
      <c r="C96" s="183" t="s">
        <v>151</v>
      </c>
      <c r="D96" s="184"/>
      <c r="E96" s="184"/>
      <c r="F96" s="184"/>
      <c r="G96" s="184"/>
      <c r="H96" s="184"/>
      <c r="I96" s="184"/>
      <c r="J96" s="185" t="s">
        <v>152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2.8" customHeight="1">
      <c r="A98" s="37"/>
      <c r="B98" s="38"/>
      <c r="C98" s="186" t="s">
        <v>153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154</v>
      </c>
    </row>
    <row r="99" hidden="1" s="9" customFormat="1" ht="24.96" customHeight="1">
      <c r="A99" s="9"/>
      <c r="B99" s="187"/>
      <c r="C99" s="188"/>
      <c r="D99" s="189" t="s">
        <v>450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3"/>
      <c r="C100" s="132"/>
      <c r="D100" s="194" t="s">
        <v>451</v>
      </c>
      <c r="E100" s="195"/>
      <c r="F100" s="195"/>
      <c r="G100" s="195"/>
      <c r="H100" s="195"/>
      <c r="I100" s="195"/>
      <c r="J100" s="196">
        <f>J125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3"/>
      <c r="C101" s="132"/>
      <c r="D101" s="194" t="s">
        <v>452</v>
      </c>
      <c r="E101" s="195"/>
      <c r="F101" s="195"/>
      <c r="G101" s="195"/>
      <c r="H101" s="195"/>
      <c r="I101" s="195"/>
      <c r="J101" s="196">
        <f>J131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167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propustků na TU 1611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146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531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148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2022/08/3.3/SO 03 - VRN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12. 8. 2022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168</v>
      </c>
      <c r="D122" s="201" t="s">
        <v>58</v>
      </c>
      <c r="E122" s="201" t="s">
        <v>54</v>
      </c>
      <c r="F122" s="201" t="s">
        <v>55</v>
      </c>
      <c r="G122" s="201" t="s">
        <v>169</v>
      </c>
      <c r="H122" s="201" t="s">
        <v>170</v>
      </c>
      <c r="I122" s="201" t="s">
        <v>171</v>
      </c>
      <c r="J122" s="202" t="s">
        <v>152</v>
      </c>
      <c r="K122" s="203" t="s">
        <v>172</v>
      </c>
      <c r="L122" s="204"/>
      <c r="M122" s="99" t="s">
        <v>1</v>
      </c>
      <c r="N122" s="100" t="s">
        <v>37</v>
      </c>
      <c r="O122" s="100" t="s">
        <v>173</v>
      </c>
      <c r="P122" s="100" t="s">
        <v>174</v>
      </c>
      <c r="Q122" s="100" t="s">
        <v>175</v>
      </c>
      <c r="R122" s="100" t="s">
        <v>176</v>
      </c>
      <c r="S122" s="100" t="s">
        <v>177</v>
      </c>
      <c r="T122" s="101" t="s">
        <v>178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179</v>
      </c>
      <c r="D123" s="39"/>
      <c r="E123" s="39"/>
      <c r="F123" s="39"/>
      <c r="G123" s="39"/>
      <c r="H123" s="39"/>
      <c r="I123" s="39"/>
      <c r="J123" s="205">
        <f>BK123</f>
        <v>0</v>
      </c>
      <c r="K123" s="39"/>
      <c r="L123" s="43"/>
      <c r="M123" s="102"/>
      <c r="N123" s="206"/>
      <c r="O123" s="103"/>
      <c r="P123" s="207">
        <f>P124</f>
        <v>0</v>
      </c>
      <c r="Q123" s="103"/>
      <c r="R123" s="207">
        <f>R124</f>
        <v>0</v>
      </c>
      <c r="S123" s="103"/>
      <c r="T123" s="208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154</v>
      </c>
      <c r="BK123" s="209">
        <f>BK124</f>
        <v>0</v>
      </c>
    </row>
    <row r="124" s="12" customFormat="1" ht="25.92" customHeight="1">
      <c r="A124" s="12"/>
      <c r="B124" s="210"/>
      <c r="C124" s="211"/>
      <c r="D124" s="212" t="s">
        <v>72</v>
      </c>
      <c r="E124" s="213" t="s">
        <v>92</v>
      </c>
      <c r="F124" s="213" t="s">
        <v>453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P125+P131</f>
        <v>0</v>
      </c>
      <c r="Q124" s="218"/>
      <c r="R124" s="219">
        <f>R125+R131</f>
        <v>0</v>
      </c>
      <c r="S124" s="218"/>
      <c r="T124" s="220">
        <f>T125+T131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203</v>
      </c>
      <c r="AT124" s="222" t="s">
        <v>72</v>
      </c>
      <c r="AU124" s="222" t="s">
        <v>73</v>
      </c>
      <c r="AY124" s="221" t="s">
        <v>182</v>
      </c>
      <c r="BK124" s="223">
        <f>BK125+BK131</f>
        <v>0</v>
      </c>
    </row>
    <row r="125" s="12" customFormat="1" ht="22.8" customHeight="1">
      <c r="A125" s="12"/>
      <c r="B125" s="210"/>
      <c r="C125" s="211"/>
      <c r="D125" s="212" t="s">
        <v>72</v>
      </c>
      <c r="E125" s="224" t="s">
        <v>454</v>
      </c>
      <c r="F125" s="224" t="s">
        <v>455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SUM(P126:P130)</f>
        <v>0</v>
      </c>
      <c r="Q125" s="218"/>
      <c r="R125" s="219">
        <f>SUM(R126:R130)</f>
        <v>0</v>
      </c>
      <c r="S125" s="218"/>
      <c r="T125" s="220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203</v>
      </c>
      <c r="AT125" s="222" t="s">
        <v>72</v>
      </c>
      <c r="AU125" s="222" t="s">
        <v>80</v>
      </c>
      <c r="AY125" s="221" t="s">
        <v>182</v>
      </c>
      <c r="BK125" s="223">
        <f>SUM(BK126:BK130)</f>
        <v>0</v>
      </c>
    </row>
    <row r="126" s="2" customFormat="1" ht="16.5" customHeight="1">
      <c r="A126" s="37"/>
      <c r="B126" s="38"/>
      <c r="C126" s="226" t="s">
        <v>80</v>
      </c>
      <c r="D126" s="226" t="s">
        <v>184</v>
      </c>
      <c r="E126" s="227" t="s">
        <v>456</v>
      </c>
      <c r="F126" s="228" t="s">
        <v>457</v>
      </c>
      <c r="G126" s="229" t="s">
        <v>458</v>
      </c>
      <c r="H126" s="230">
        <v>1</v>
      </c>
      <c r="I126" s="231"/>
      <c r="J126" s="232">
        <f>ROUND(I126*H126,2)</f>
        <v>0</v>
      </c>
      <c r="K126" s="233"/>
      <c r="L126" s="43"/>
      <c r="M126" s="234" t="s">
        <v>1</v>
      </c>
      <c r="N126" s="235" t="s">
        <v>38</v>
      </c>
      <c r="O126" s="90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8" t="s">
        <v>459</v>
      </c>
      <c r="AT126" s="238" t="s">
        <v>184</v>
      </c>
      <c r="AU126" s="238" t="s">
        <v>82</v>
      </c>
      <c r="AY126" s="16" t="s">
        <v>182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6" t="s">
        <v>80</v>
      </c>
      <c r="BK126" s="239">
        <f>ROUND(I126*H126,2)</f>
        <v>0</v>
      </c>
      <c r="BL126" s="16" t="s">
        <v>459</v>
      </c>
      <c r="BM126" s="238" t="s">
        <v>664</v>
      </c>
    </row>
    <row r="127" s="2" customFormat="1">
      <c r="A127" s="37"/>
      <c r="B127" s="38"/>
      <c r="C127" s="39"/>
      <c r="D127" s="242" t="s">
        <v>381</v>
      </c>
      <c r="E127" s="39"/>
      <c r="F127" s="266" t="s">
        <v>461</v>
      </c>
      <c r="G127" s="39"/>
      <c r="H127" s="39"/>
      <c r="I127" s="267"/>
      <c r="J127" s="39"/>
      <c r="K127" s="39"/>
      <c r="L127" s="43"/>
      <c r="M127" s="268"/>
      <c r="N127" s="269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381</v>
      </c>
      <c r="AU127" s="16" t="s">
        <v>82</v>
      </c>
    </row>
    <row r="128" s="2" customFormat="1" ht="16.5" customHeight="1">
      <c r="A128" s="37"/>
      <c r="B128" s="38"/>
      <c r="C128" s="226" t="s">
        <v>82</v>
      </c>
      <c r="D128" s="226" t="s">
        <v>184</v>
      </c>
      <c r="E128" s="227" t="s">
        <v>462</v>
      </c>
      <c r="F128" s="228" t="s">
        <v>463</v>
      </c>
      <c r="G128" s="229" t="s">
        <v>458</v>
      </c>
      <c r="H128" s="230">
        <v>1</v>
      </c>
      <c r="I128" s="231"/>
      <c r="J128" s="232">
        <f>ROUND(I128*H128,2)</f>
        <v>0</v>
      </c>
      <c r="K128" s="233"/>
      <c r="L128" s="43"/>
      <c r="M128" s="234" t="s">
        <v>1</v>
      </c>
      <c r="N128" s="235" t="s">
        <v>38</v>
      </c>
      <c r="O128" s="90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8" t="s">
        <v>459</v>
      </c>
      <c r="AT128" s="238" t="s">
        <v>184</v>
      </c>
      <c r="AU128" s="238" t="s">
        <v>82</v>
      </c>
      <c r="AY128" s="16" t="s">
        <v>182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6" t="s">
        <v>80</v>
      </c>
      <c r="BK128" s="239">
        <f>ROUND(I128*H128,2)</f>
        <v>0</v>
      </c>
      <c r="BL128" s="16" t="s">
        <v>459</v>
      </c>
      <c r="BM128" s="238" t="s">
        <v>665</v>
      </c>
    </row>
    <row r="129" s="2" customFormat="1">
      <c r="A129" s="37"/>
      <c r="B129" s="38"/>
      <c r="C129" s="39"/>
      <c r="D129" s="242" t="s">
        <v>381</v>
      </c>
      <c r="E129" s="39"/>
      <c r="F129" s="266" t="s">
        <v>465</v>
      </c>
      <c r="G129" s="39"/>
      <c r="H129" s="39"/>
      <c r="I129" s="267"/>
      <c r="J129" s="39"/>
      <c r="K129" s="39"/>
      <c r="L129" s="43"/>
      <c r="M129" s="268"/>
      <c r="N129" s="269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381</v>
      </c>
      <c r="AU129" s="16" t="s">
        <v>82</v>
      </c>
    </row>
    <row r="130" s="2" customFormat="1" ht="16.5" customHeight="1">
      <c r="A130" s="37"/>
      <c r="B130" s="38"/>
      <c r="C130" s="226" t="s">
        <v>195</v>
      </c>
      <c r="D130" s="226" t="s">
        <v>184</v>
      </c>
      <c r="E130" s="227" t="s">
        <v>666</v>
      </c>
      <c r="F130" s="228" t="s">
        <v>667</v>
      </c>
      <c r="G130" s="229" t="s">
        <v>458</v>
      </c>
      <c r="H130" s="230">
        <v>1</v>
      </c>
      <c r="I130" s="231"/>
      <c r="J130" s="232">
        <f>ROUND(I130*H130,2)</f>
        <v>0</v>
      </c>
      <c r="K130" s="233"/>
      <c r="L130" s="43"/>
      <c r="M130" s="234" t="s">
        <v>1</v>
      </c>
      <c r="N130" s="235" t="s">
        <v>38</v>
      </c>
      <c r="O130" s="90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8" t="s">
        <v>459</v>
      </c>
      <c r="AT130" s="238" t="s">
        <v>184</v>
      </c>
      <c r="AU130" s="238" t="s">
        <v>82</v>
      </c>
      <c r="AY130" s="16" t="s">
        <v>182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6" t="s">
        <v>80</v>
      </c>
      <c r="BK130" s="239">
        <f>ROUND(I130*H130,2)</f>
        <v>0</v>
      </c>
      <c r="BL130" s="16" t="s">
        <v>459</v>
      </c>
      <c r="BM130" s="238" t="s">
        <v>668</v>
      </c>
    </row>
    <row r="131" s="12" customFormat="1" ht="22.8" customHeight="1">
      <c r="A131" s="12"/>
      <c r="B131" s="210"/>
      <c r="C131" s="211"/>
      <c r="D131" s="212" t="s">
        <v>72</v>
      </c>
      <c r="E131" s="224" t="s">
        <v>466</v>
      </c>
      <c r="F131" s="224" t="s">
        <v>467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SUM(P132:P137)</f>
        <v>0</v>
      </c>
      <c r="Q131" s="218"/>
      <c r="R131" s="219">
        <f>SUM(R132:R137)</f>
        <v>0</v>
      </c>
      <c r="S131" s="218"/>
      <c r="T131" s="220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203</v>
      </c>
      <c r="AT131" s="222" t="s">
        <v>72</v>
      </c>
      <c r="AU131" s="222" t="s">
        <v>80</v>
      </c>
      <c r="AY131" s="221" t="s">
        <v>182</v>
      </c>
      <c r="BK131" s="223">
        <f>SUM(BK132:BK137)</f>
        <v>0</v>
      </c>
    </row>
    <row r="132" s="2" customFormat="1" ht="16.5" customHeight="1">
      <c r="A132" s="37"/>
      <c r="B132" s="38"/>
      <c r="C132" s="226" t="s">
        <v>188</v>
      </c>
      <c r="D132" s="226" t="s">
        <v>184</v>
      </c>
      <c r="E132" s="227" t="s">
        <v>470</v>
      </c>
      <c r="F132" s="228" t="s">
        <v>471</v>
      </c>
      <c r="G132" s="229" t="s">
        <v>458</v>
      </c>
      <c r="H132" s="230">
        <v>1</v>
      </c>
      <c r="I132" s="231"/>
      <c r="J132" s="232">
        <f>ROUND(I132*H132,2)</f>
        <v>0</v>
      </c>
      <c r="K132" s="233"/>
      <c r="L132" s="43"/>
      <c r="M132" s="234" t="s">
        <v>1</v>
      </c>
      <c r="N132" s="235" t="s">
        <v>38</v>
      </c>
      <c r="O132" s="90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8" t="s">
        <v>459</v>
      </c>
      <c r="AT132" s="238" t="s">
        <v>184</v>
      </c>
      <c r="AU132" s="238" t="s">
        <v>82</v>
      </c>
      <c r="AY132" s="16" t="s">
        <v>182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6" t="s">
        <v>80</v>
      </c>
      <c r="BK132" s="239">
        <f>ROUND(I132*H132,2)</f>
        <v>0</v>
      </c>
      <c r="BL132" s="16" t="s">
        <v>459</v>
      </c>
      <c r="BM132" s="238" t="s">
        <v>669</v>
      </c>
    </row>
    <row r="133" s="2" customFormat="1" ht="16.5" customHeight="1">
      <c r="A133" s="37"/>
      <c r="B133" s="38"/>
      <c r="C133" s="226" t="s">
        <v>203</v>
      </c>
      <c r="D133" s="226" t="s">
        <v>184</v>
      </c>
      <c r="E133" s="227" t="s">
        <v>670</v>
      </c>
      <c r="F133" s="228" t="s">
        <v>671</v>
      </c>
      <c r="G133" s="229" t="s">
        <v>458</v>
      </c>
      <c r="H133" s="230">
        <v>1</v>
      </c>
      <c r="I133" s="231"/>
      <c r="J133" s="232">
        <f>ROUND(I133*H133,2)</f>
        <v>0</v>
      </c>
      <c r="K133" s="233"/>
      <c r="L133" s="43"/>
      <c r="M133" s="234" t="s">
        <v>1</v>
      </c>
      <c r="N133" s="235" t="s">
        <v>38</v>
      </c>
      <c r="O133" s="90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8" t="s">
        <v>459</v>
      </c>
      <c r="AT133" s="238" t="s">
        <v>184</v>
      </c>
      <c r="AU133" s="238" t="s">
        <v>82</v>
      </c>
      <c r="AY133" s="16" t="s">
        <v>182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6" t="s">
        <v>80</v>
      </c>
      <c r="BK133" s="239">
        <f>ROUND(I133*H133,2)</f>
        <v>0</v>
      </c>
      <c r="BL133" s="16" t="s">
        <v>459</v>
      </c>
      <c r="BM133" s="238" t="s">
        <v>672</v>
      </c>
    </row>
    <row r="134" s="2" customFormat="1" ht="16.5" customHeight="1">
      <c r="A134" s="37"/>
      <c r="B134" s="38"/>
      <c r="C134" s="226" t="s">
        <v>207</v>
      </c>
      <c r="D134" s="226" t="s">
        <v>184</v>
      </c>
      <c r="E134" s="227" t="s">
        <v>473</v>
      </c>
      <c r="F134" s="228" t="s">
        <v>474</v>
      </c>
      <c r="G134" s="229" t="s">
        <v>458</v>
      </c>
      <c r="H134" s="230">
        <v>1</v>
      </c>
      <c r="I134" s="231"/>
      <c r="J134" s="232">
        <f>ROUND(I134*H134,2)</f>
        <v>0</v>
      </c>
      <c r="K134" s="233"/>
      <c r="L134" s="43"/>
      <c r="M134" s="234" t="s">
        <v>1</v>
      </c>
      <c r="N134" s="235" t="s">
        <v>38</v>
      </c>
      <c r="O134" s="90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8" t="s">
        <v>459</v>
      </c>
      <c r="AT134" s="238" t="s">
        <v>184</v>
      </c>
      <c r="AU134" s="238" t="s">
        <v>82</v>
      </c>
      <c r="AY134" s="16" t="s">
        <v>182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6" t="s">
        <v>80</v>
      </c>
      <c r="BK134" s="239">
        <f>ROUND(I134*H134,2)</f>
        <v>0</v>
      </c>
      <c r="BL134" s="16" t="s">
        <v>459</v>
      </c>
      <c r="BM134" s="238" t="s">
        <v>673</v>
      </c>
    </row>
    <row r="135" s="2" customFormat="1">
      <c r="A135" s="37"/>
      <c r="B135" s="38"/>
      <c r="C135" s="39"/>
      <c r="D135" s="242" t="s">
        <v>381</v>
      </c>
      <c r="E135" s="39"/>
      <c r="F135" s="266" t="s">
        <v>476</v>
      </c>
      <c r="G135" s="39"/>
      <c r="H135" s="39"/>
      <c r="I135" s="267"/>
      <c r="J135" s="39"/>
      <c r="K135" s="39"/>
      <c r="L135" s="43"/>
      <c r="M135" s="268"/>
      <c r="N135" s="269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381</v>
      </c>
      <c r="AU135" s="16" t="s">
        <v>82</v>
      </c>
    </row>
    <row r="136" s="2" customFormat="1" ht="16.5" customHeight="1">
      <c r="A136" s="37"/>
      <c r="B136" s="38"/>
      <c r="C136" s="226" t="s">
        <v>211</v>
      </c>
      <c r="D136" s="226" t="s">
        <v>184</v>
      </c>
      <c r="E136" s="227" t="s">
        <v>480</v>
      </c>
      <c r="F136" s="228" t="s">
        <v>481</v>
      </c>
      <c r="G136" s="229" t="s">
        <v>458</v>
      </c>
      <c r="H136" s="230">
        <v>1</v>
      </c>
      <c r="I136" s="231"/>
      <c r="J136" s="232">
        <f>ROUND(I136*H136,2)</f>
        <v>0</v>
      </c>
      <c r="K136" s="233"/>
      <c r="L136" s="43"/>
      <c r="M136" s="234" t="s">
        <v>1</v>
      </c>
      <c r="N136" s="235" t="s">
        <v>38</v>
      </c>
      <c r="O136" s="90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8" t="s">
        <v>459</v>
      </c>
      <c r="AT136" s="238" t="s">
        <v>184</v>
      </c>
      <c r="AU136" s="238" t="s">
        <v>82</v>
      </c>
      <c r="AY136" s="16" t="s">
        <v>182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6" t="s">
        <v>80</v>
      </c>
      <c r="BK136" s="239">
        <f>ROUND(I136*H136,2)</f>
        <v>0</v>
      </c>
      <c r="BL136" s="16" t="s">
        <v>459</v>
      </c>
      <c r="BM136" s="238" t="s">
        <v>674</v>
      </c>
    </row>
    <row r="137" s="2" customFormat="1" ht="16.5" customHeight="1">
      <c r="A137" s="37"/>
      <c r="B137" s="38"/>
      <c r="C137" s="226" t="s">
        <v>217</v>
      </c>
      <c r="D137" s="226" t="s">
        <v>184</v>
      </c>
      <c r="E137" s="227" t="s">
        <v>483</v>
      </c>
      <c r="F137" s="228" t="s">
        <v>484</v>
      </c>
      <c r="G137" s="229" t="s">
        <v>458</v>
      </c>
      <c r="H137" s="230">
        <v>1</v>
      </c>
      <c r="I137" s="231"/>
      <c r="J137" s="232">
        <f>ROUND(I137*H137,2)</f>
        <v>0</v>
      </c>
      <c r="K137" s="233"/>
      <c r="L137" s="43"/>
      <c r="M137" s="270" t="s">
        <v>1</v>
      </c>
      <c r="N137" s="271" t="s">
        <v>38</v>
      </c>
      <c r="O137" s="272"/>
      <c r="P137" s="273">
        <f>O137*H137</f>
        <v>0</v>
      </c>
      <c r="Q137" s="273">
        <v>0</v>
      </c>
      <c r="R137" s="273">
        <f>Q137*H137</f>
        <v>0</v>
      </c>
      <c r="S137" s="273">
        <v>0</v>
      </c>
      <c r="T137" s="27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8" t="s">
        <v>459</v>
      </c>
      <c r="AT137" s="238" t="s">
        <v>184</v>
      </c>
      <c r="AU137" s="238" t="s">
        <v>82</v>
      </c>
      <c r="AY137" s="16" t="s">
        <v>182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6" t="s">
        <v>80</v>
      </c>
      <c r="BK137" s="239">
        <f>ROUND(I137*H137,2)</f>
        <v>0</v>
      </c>
      <c r="BL137" s="16" t="s">
        <v>459</v>
      </c>
      <c r="BM137" s="238" t="s">
        <v>675</v>
      </c>
    </row>
    <row r="138" s="2" customFormat="1" ht="6.96" customHeight="1">
      <c r="A138" s="37"/>
      <c r="B138" s="65"/>
      <c r="C138" s="66"/>
      <c r="D138" s="66"/>
      <c r="E138" s="66"/>
      <c r="F138" s="66"/>
      <c r="G138" s="66"/>
      <c r="H138" s="66"/>
      <c r="I138" s="66"/>
      <c r="J138" s="66"/>
      <c r="K138" s="66"/>
      <c r="L138" s="43"/>
      <c r="M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</sheetData>
  <sheetProtection sheet="1" autoFilter="0" formatColumns="0" formatRows="0" objects="1" scenarios="1" spinCount="100000" saltValue="+EgQ007K4DK/y2lsnNx+K3eVy3xg1MPP2REWIqAFfmWe9FjU1rwvGl5F+GNr22cnumilm8t1CW8tw4NF8Xeipw==" hashValue="EtBf5RKIjrdk8ys+Lk9RYlj7SMiIk52nOz9AF+fRVHkjyTJQWC5PzeLd33trUQtsQyJ80q6Lz5n7btZomrKxsg==" algorithmName="SHA-512" password="CC35"/>
  <autoFilter ref="C122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Kudláček František</dc:creator>
  <cp:lastModifiedBy>Kudláček František</cp:lastModifiedBy>
  <dcterms:created xsi:type="dcterms:W3CDTF">2023-04-04T05:43:33Z</dcterms:created>
  <dcterms:modified xsi:type="dcterms:W3CDTF">2023-04-04T05:44:00Z</dcterms:modified>
</cp:coreProperties>
</file>